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Mario Gregar\OMIŠ\00_FIN\FIN 14.6.2018\"/>
    </mc:Choice>
  </mc:AlternateContent>
  <xr:revisionPtr revIDLastSave="0" documentId="10_ncr:8100000_{FEFAF725-9161-4B0D-951D-C3161790737B}" xr6:coauthVersionLast="33" xr6:coauthVersionMax="33" xr10:uidLastSave="{00000000-0000-0000-0000-000000000000}"/>
  <bookViews>
    <workbookView xWindow="0" yWindow="0" windowWidth="28800" windowHeight="11160" tabRatio="742" xr2:uid="{00000000-000D-0000-FFFF-FFFF00000000}"/>
  </bookViews>
  <sheets>
    <sheet name="T1 Aktivnosti i projekti" sheetId="9" r:id="rId1"/>
  </sheets>
  <calcPr calcId="162913"/>
</workbook>
</file>

<file path=xl/calcChain.xml><?xml version="1.0" encoding="utf-8"?>
<calcChain xmlns="http://schemas.openxmlformats.org/spreadsheetml/2006/main">
  <c r="O243" i="9" l="1"/>
  <c r="E350" i="9"/>
  <c r="E359" i="9"/>
  <c r="E363" i="9"/>
  <c r="E243" i="9" l="1"/>
  <c r="P222" i="9"/>
  <c r="O222" i="9"/>
  <c r="E222" i="9"/>
  <c r="O190" i="9"/>
  <c r="P199" i="9"/>
  <c r="Q199" i="9"/>
  <c r="R199" i="9"/>
  <c r="O199" i="9"/>
  <c r="E199" i="9"/>
  <c r="E367" i="9"/>
  <c r="E221" i="9" l="1"/>
  <c r="E239" i="9" l="1"/>
  <c r="R241" i="9"/>
  <c r="Q241" i="9"/>
  <c r="P241" i="9"/>
  <c r="O241" i="9"/>
  <c r="P31" i="9" l="1"/>
  <c r="Q31" i="9"/>
  <c r="R31" i="9"/>
  <c r="O31" i="9"/>
  <c r="E31" i="9"/>
  <c r="E156" i="9"/>
  <c r="O342" i="9"/>
  <c r="P352" i="9"/>
  <c r="Q352" i="9"/>
  <c r="R352" i="9"/>
  <c r="O352" i="9"/>
  <c r="P378" i="9"/>
  <c r="Q378" i="9"/>
  <c r="R378" i="9"/>
  <c r="O378" i="9"/>
  <c r="O388" i="9"/>
  <c r="P388" i="9"/>
  <c r="Q388" i="9"/>
  <c r="R388" i="9"/>
  <c r="P403" i="9"/>
  <c r="Q403" i="9"/>
  <c r="R403" i="9"/>
  <c r="O403" i="9"/>
  <c r="P404" i="9"/>
  <c r="Q404" i="9"/>
  <c r="R404" i="9"/>
  <c r="O404" i="9"/>
  <c r="Q406" i="9"/>
  <c r="P406" i="9"/>
  <c r="R406" i="9"/>
  <c r="O406" i="9"/>
  <c r="P417" i="9"/>
  <c r="Q417" i="9"/>
  <c r="R417" i="9"/>
  <c r="O417" i="9"/>
  <c r="O421" i="9"/>
  <c r="O419" i="9"/>
  <c r="O418" i="9"/>
  <c r="O410" i="9"/>
  <c r="O409" i="9"/>
  <c r="O361" i="9"/>
  <c r="O357" i="9"/>
  <c r="P357" i="9"/>
  <c r="O356" i="9"/>
  <c r="O355" i="9"/>
  <c r="P354" i="9"/>
  <c r="O354" i="9"/>
  <c r="O353" i="9"/>
  <c r="O349" i="9"/>
  <c r="O327" i="9"/>
  <c r="O310" i="9"/>
  <c r="O215" i="9"/>
  <c r="O207" i="9"/>
  <c r="O180" i="9"/>
  <c r="O172" i="9"/>
  <c r="O170" i="9"/>
  <c r="O169" i="9"/>
  <c r="O164" i="9"/>
  <c r="O129" i="9"/>
  <c r="E116" i="9"/>
  <c r="O64" i="9"/>
  <c r="O63" i="9"/>
  <c r="O62" i="9"/>
  <c r="O47" i="9"/>
  <c r="O34" i="9"/>
  <c r="O32" i="9"/>
  <c r="O27" i="9"/>
  <c r="P21" i="9"/>
  <c r="O21" i="9"/>
  <c r="O20" i="9"/>
  <c r="O19" i="9"/>
  <c r="O17" i="9"/>
  <c r="O13" i="9"/>
  <c r="P13" i="9"/>
  <c r="R420" i="9" l="1"/>
  <c r="R422" i="9"/>
  <c r="R423" i="9"/>
  <c r="R424" i="9"/>
  <c r="Q420" i="9"/>
  <c r="Q422" i="9"/>
  <c r="Q423" i="9"/>
  <c r="Q424" i="9"/>
  <c r="P420" i="9"/>
  <c r="P422" i="9"/>
  <c r="P423" i="9"/>
  <c r="P424" i="9"/>
  <c r="O420" i="9"/>
  <c r="O422" i="9"/>
  <c r="O423" i="9"/>
  <c r="O424" i="9"/>
  <c r="R408" i="9"/>
  <c r="R411" i="9"/>
  <c r="R412" i="9"/>
  <c r="R413" i="9"/>
  <c r="R414" i="9"/>
  <c r="R415" i="9"/>
  <c r="R416" i="9"/>
  <c r="Q408" i="9"/>
  <c r="Q411" i="9"/>
  <c r="Q412" i="9"/>
  <c r="Q413" i="9"/>
  <c r="Q414" i="9"/>
  <c r="Q415" i="9"/>
  <c r="Q416" i="9"/>
  <c r="P408" i="9"/>
  <c r="P411" i="9"/>
  <c r="P412" i="9"/>
  <c r="P413" i="9"/>
  <c r="P414" i="9"/>
  <c r="P415" i="9"/>
  <c r="P416" i="9"/>
  <c r="O408" i="9"/>
  <c r="O411" i="9"/>
  <c r="O412" i="9"/>
  <c r="O413" i="9"/>
  <c r="O414" i="9"/>
  <c r="O415" i="9"/>
  <c r="O416" i="9"/>
  <c r="R407" i="9"/>
  <c r="Q407" i="9"/>
  <c r="P407" i="9"/>
  <c r="O407" i="9"/>
  <c r="R398" i="9"/>
  <c r="R399" i="9"/>
  <c r="R400" i="9"/>
  <c r="R401" i="9"/>
  <c r="R402" i="9"/>
  <c r="Q398" i="9"/>
  <c r="Q399" i="9"/>
  <c r="Q400" i="9"/>
  <c r="Q401" i="9"/>
  <c r="Q402" i="9"/>
  <c r="P398" i="9"/>
  <c r="P399" i="9"/>
  <c r="P400" i="9"/>
  <c r="P401" i="9"/>
  <c r="P402" i="9"/>
  <c r="O398" i="9"/>
  <c r="O399" i="9"/>
  <c r="O400" i="9"/>
  <c r="O401" i="9"/>
  <c r="O402" i="9"/>
  <c r="R390" i="9"/>
  <c r="R391" i="9"/>
  <c r="R392" i="9"/>
  <c r="R393" i="9"/>
  <c r="R394" i="9"/>
  <c r="R395" i="9"/>
  <c r="R396" i="9"/>
  <c r="R397" i="9"/>
  <c r="Q390" i="9"/>
  <c r="Q391" i="9"/>
  <c r="Q392" i="9"/>
  <c r="Q393" i="9"/>
  <c r="Q394" i="9"/>
  <c r="Q395" i="9"/>
  <c r="Q396" i="9"/>
  <c r="Q397" i="9"/>
  <c r="P390" i="9"/>
  <c r="P391" i="9"/>
  <c r="P392" i="9"/>
  <c r="P393" i="9"/>
  <c r="P394" i="9"/>
  <c r="P395" i="9"/>
  <c r="P396" i="9"/>
  <c r="P397" i="9"/>
  <c r="O390" i="9"/>
  <c r="O391" i="9"/>
  <c r="O392" i="9"/>
  <c r="O393" i="9"/>
  <c r="O394" i="9"/>
  <c r="O395" i="9"/>
  <c r="O396" i="9"/>
  <c r="O397" i="9"/>
  <c r="R389" i="9"/>
  <c r="Q389" i="9"/>
  <c r="P389" i="9"/>
  <c r="O389" i="9"/>
  <c r="R380" i="9"/>
  <c r="R381" i="9"/>
  <c r="R382" i="9"/>
  <c r="R383" i="9"/>
  <c r="R384" i="9"/>
  <c r="R385" i="9"/>
  <c r="R386" i="9"/>
  <c r="R387" i="9"/>
  <c r="Q380" i="9"/>
  <c r="Q381" i="9"/>
  <c r="Q382" i="9"/>
  <c r="Q383" i="9"/>
  <c r="Q384" i="9"/>
  <c r="Q385" i="9"/>
  <c r="Q386" i="9"/>
  <c r="Q387" i="9"/>
  <c r="P380" i="9"/>
  <c r="P381" i="9"/>
  <c r="P382" i="9"/>
  <c r="P383" i="9"/>
  <c r="P384" i="9"/>
  <c r="P385" i="9"/>
  <c r="P386" i="9"/>
  <c r="P387" i="9"/>
  <c r="O380" i="9"/>
  <c r="O381" i="9"/>
  <c r="O382" i="9"/>
  <c r="O383" i="9"/>
  <c r="O384" i="9"/>
  <c r="O385" i="9"/>
  <c r="O386" i="9"/>
  <c r="O387" i="9"/>
  <c r="R379" i="9"/>
  <c r="Q379" i="9"/>
  <c r="P379" i="9"/>
  <c r="O379" i="9"/>
  <c r="R375" i="9"/>
  <c r="R376" i="9"/>
  <c r="R377" i="9"/>
  <c r="Q375" i="9"/>
  <c r="Q376" i="9"/>
  <c r="Q377" i="9"/>
  <c r="P375" i="9"/>
  <c r="P376" i="9"/>
  <c r="P377" i="9"/>
  <c r="O375" i="9"/>
  <c r="O376" i="9"/>
  <c r="O377" i="9"/>
  <c r="R362" i="9"/>
  <c r="R364" i="9"/>
  <c r="R363" i="9" s="1"/>
  <c r="R367" i="9"/>
  <c r="R368" i="9"/>
  <c r="R369" i="9"/>
  <c r="R370" i="9"/>
  <c r="R371" i="9"/>
  <c r="R372" i="9"/>
  <c r="R373" i="9"/>
  <c r="R374" i="9"/>
  <c r="Q362" i="9"/>
  <c r="Q364" i="9"/>
  <c r="Q363" i="9" s="1"/>
  <c r="Q367" i="9"/>
  <c r="Q368" i="9"/>
  <c r="Q369" i="9"/>
  <c r="Q370" i="9"/>
  <c r="Q371" i="9"/>
  <c r="Q372" i="9"/>
  <c r="Q373" i="9"/>
  <c r="Q374" i="9"/>
  <c r="P362" i="9"/>
  <c r="P364" i="9"/>
  <c r="P363" i="9" s="1"/>
  <c r="P367" i="9"/>
  <c r="P368" i="9"/>
  <c r="P369" i="9"/>
  <c r="P370" i="9"/>
  <c r="P371" i="9"/>
  <c r="P372" i="9"/>
  <c r="P373" i="9"/>
  <c r="P374" i="9"/>
  <c r="O362" i="9"/>
  <c r="O364" i="9"/>
  <c r="O363" i="9" s="1"/>
  <c r="O367" i="9"/>
  <c r="O368" i="9"/>
  <c r="O369" i="9"/>
  <c r="O370" i="9"/>
  <c r="O371" i="9"/>
  <c r="O372" i="9"/>
  <c r="O373" i="9"/>
  <c r="O374" i="9"/>
  <c r="R360" i="9"/>
  <c r="Q360" i="9"/>
  <c r="P360" i="9"/>
  <c r="O360" i="9"/>
  <c r="R358" i="9"/>
  <c r="Q358" i="9"/>
  <c r="P358" i="9"/>
  <c r="O358" i="9"/>
  <c r="R347" i="9"/>
  <c r="R348" i="9"/>
  <c r="Q347" i="9"/>
  <c r="Q348" i="9"/>
  <c r="P347" i="9"/>
  <c r="P348" i="9"/>
  <c r="O347" i="9"/>
  <c r="O348" i="9"/>
  <c r="O345" i="9" s="1"/>
  <c r="O340" i="9" s="1"/>
  <c r="R346" i="9"/>
  <c r="Q346" i="9"/>
  <c r="P346" i="9"/>
  <c r="O346" i="9"/>
  <c r="R344" i="9"/>
  <c r="Q344" i="9"/>
  <c r="P344" i="9"/>
  <c r="O344" i="9"/>
  <c r="R343" i="9"/>
  <c r="R342" i="9" s="1"/>
  <c r="Q343" i="9"/>
  <c r="Q342" i="9" s="1"/>
  <c r="P343" i="9"/>
  <c r="P342" i="9" s="1"/>
  <c r="O343" i="9"/>
  <c r="R334" i="9"/>
  <c r="R335" i="9"/>
  <c r="R336" i="9"/>
  <c r="R337" i="9"/>
  <c r="R338" i="9"/>
  <c r="R339" i="9"/>
  <c r="Q334" i="9"/>
  <c r="Q335" i="9"/>
  <c r="Q336" i="9"/>
  <c r="Q337" i="9"/>
  <c r="Q338" i="9"/>
  <c r="Q339" i="9"/>
  <c r="P334" i="9"/>
  <c r="P335" i="9"/>
  <c r="P336" i="9"/>
  <c r="P337" i="9"/>
  <c r="P338" i="9"/>
  <c r="P339" i="9"/>
  <c r="O334" i="9"/>
  <c r="O335" i="9"/>
  <c r="O332" i="9" s="1"/>
  <c r="O336" i="9"/>
  <c r="O337" i="9"/>
  <c r="O338" i="9"/>
  <c r="O339" i="9"/>
  <c r="R333" i="9"/>
  <c r="Q333" i="9"/>
  <c r="P333" i="9"/>
  <c r="O333" i="9"/>
  <c r="R323" i="9"/>
  <c r="R324" i="9"/>
  <c r="R325" i="9"/>
  <c r="R326" i="9"/>
  <c r="R328" i="9"/>
  <c r="R329" i="9"/>
  <c r="R330" i="9"/>
  <c r="R331" i="9"/>
  <c r="Q323" i="9"/>
  <c r="Q324" i="9"/>
  <c r="Q325" i="9"/>
  <c r="Q326" i="9"/>
  <c r="Q328" i="9"/>
  <c r="Q329" i="9"/>
  <c r="Q330" i="9"/>
  <c r="Q331" i="9"/>
  <c r="P323" i="9"/>
  <c r="P324" i="9"/>
  <c r="P325" i="9"/>
  <c r="P326" i="9"/>
  <c r="P328" i="9"/>
  <c r="P329" i="9"/>
  <c r="P330" i="9"/>
  <c r="P331" i="9"/>
  <c r="O323" i="9"/>
  <c r="O324" i="9"/>
  <c r="O325" i="9"/>
  <c r="O326" i="9"/>
  <c r="O328" i="9"/>
  <c r="O329" i="9"/>
  <c r="O330" i="9"/>
  <c r="O331" i="9"/>
  <c r="R322" i="9"/>
  <c r="Q322" i="9"/>
  <c r="P322" i="9"/>
  <c r="O322" i="9"/>
  <c r="R311" i="9"/>
  <c r="R312" i="9"/>
  <c r="R313" i="9"/>
  <c r="R314" i="9"/>
  <c r="R315" i="9"/>
  <c r="R316" i="9"/>
  <c r="R317" i="9"/>
  <c r="R318" i="9"/>
  <c r="R319" i="9"/>
  <c r="R320" i="9"/>
  <c r="Q311" i="9"/>
  <c r="Q312" i="9"/>
  <c r="Q313" i="9"/>
  <c r="Q314" i="9"/>
  <c r="Q315" i="9"/>
  <c r="Q316" i="9"/>
  <c r="Q317" i="9"/>
  <c r="Q318" i="9"/>
  <c r="Q319" i="9"/>
  <c r="Q320" i="9"/>
  <c r="P311" i="9"/>
  <c r="P312" i="9"/>
  <c r="P313" i="9"/>
  <c r="P314" i="9"/>
  <c r="P315" i="9"/>
  <c r="P316" i="9"/>
  <c r="P317" i="9"/>
  <c r="P318" i="9"/>
  <c r="P319" i="9"/>
  <c r="P320" i="9"/>
  <c r="O311" i="9"/>
  <c r="O312" i="9"/>
  <c r="O313" i="9"/>
  <c r="O314" i="9"/>
  <c r="O315" i="9"/>
  <c r="O316" i="9"/>
  <c r="O317" i="9"/>
  <c r="O318" i="9"/>
  <c r="O319" i="9"/>
  <c r="O320" i="9"/>
  <c r="R305" i="9"/>
  <c r="R306" i="9"/>
  <c r="R307" i="9"/>
  <c r="R308" i="9"/>
  <c r="Q305" i="9"/>
  <c r="Q306" i="9"/>
  <c r="Q307" i="9"/>
  <c r="Q308" i="9"/>
  <c r="P305" i="9"/>
  <c r="P306" i="9"/>
  <c r="P307" i="9"/>
  <c r="P308" i="9"/>
  <c r="O305" i="9"/>
  <c r="O306" i="9"/>
  <c r="O307" i="9"/>
  <c r="O308" i="9"/>
  <c r="O293" i="9"/>
  <c r="R294" i="9"/>
  <c r="R295" i="9"/>
  <c r="R296" i="9"/>
  <c r="R297" i="9"/>
  <c r="R298" i="9"/>
  <c r="R299" i="9"/>
  <c r="R300" i="9"/>
  <c r="R301" i="9"/>
  <c r="R302" i="9"/>
  <c r="R303" i="9"/>
  <c r="R304" i="9"/>
  <c r="Q294" i="9"/>
  <c r="Q295" i="9"/>
  <c r="Q296" i="9"/>
  <c r="Q297" i="9"/>
  <c r="Q298" i="9"/>
  <c r="Q299" i="9"/>
  <c r="Q300" i="9"/>
  <c r="Q301" i="9"/>
  <c r="Q302" i="9"/>
  <c r="Q303" i="9"/>
  <c r="Q304" i="9"/>
  <c r="P294" i="9"/>
  <c r="P295" i="9"/>
  <c r="P296" i="9"/>
  <c r="P297" i="9"/>
  <c r="P298" i="9"/>
  <c r="P299" i="9"/>
  <c r="P300" i="9"/>
  <c r="P301" i="9"/>
  <c r="P302" i="9"/>
  <c r="P303" i="9"/>
  <c r="P304" i="9"/>
  <c r="O294" i="9"/>
  <c r="O295" i="9"/>
  <c r="O292" i="9" s="1"/>
  <c r="O296" i="9"/>
  <c r="O297" i="9"/>
  <c r="O298" i="9"/>
  <c r="O299" i="9"/>
  <c r="O300" i="9"/>
  <c r="O301" i="9"/>
  <c r="O302" i="9"/>
  <c r="O303" i="9"/>
  <c r="O304" i="9"/>
  <c r="R293" i="9"/>
  <c r="Q293" i="9"/>
  <c r="P293" i="9"/>
  <c r="P292" i="9" s="1"/>
  <c r="R287" i="9"/>
  <c r="R288" i="9"/>
  <c r="R289" i="9"/>
  <c r="Q287" i="9"/>
  <c r="Q288" i="9"/>
  <c r="Q289" i="9"/>
  <c r="P287" i="9"/>
  <c r="P288" i="9"/>
  <c r="P289" i="9"/>
  <c r="O287" i="9"/>
  <c r="O288" i="9"/>
  <c r="O289" i="9"/>
  <c r="R279" i="9"/>
  <c r="R280" i="9"/>
  <c r="R281" i="9"/>
  <c r="R282" i="9"/>
  <c r="R283" i="9"/>
  <c r="R284" i="9"/>
  <c r="R285" i="9"/>
  <c r="R286" i="9"/>
  <c r="Q279" i="9"/>
  <c r="Q280" i="9"/>
  <c r="Q281" i="9"/>
  <c r="Q282" i="9"/>
  <c r="Q283" i="9"/>
  <c r="Q284" i="9"/>
  <c r="Q285" i="9"/>
  <c r="Q286" i="9"/>
  <c r="P279" i="9"/>
  <c r="P280" i="9"/>
  <c r="P281" i="9"/>
  <c r="P282" i="9"/>
  <c r="P283" i="9"/>
  <c r="P284" i="9"/>
  <c r="P285" i="9"/>
  <c r="P286" i="9"/>
  <c r="O279" i="9"/>
  <c r="O280" i="9"/>
  <c r="O281" i="9"/>
  <c r="O282" i="9"/>
  <c r="O283" i="9"/>
  <c r="O284" i="9"/>
  <c r="O285" i="9"/>
  <c r="O286" i="9"/>
  <c r="R278" i="9"/>
  <c r="R277" i="9" s="1"/>
  <c r="Q278" i="9"/>
  <c r="P278" i="9"/>
  <c r="O278" i="9"/>
  <c r="O277" i="9" s="1"/>
  <c r="R274" i="9"/>
  <c r="R275" i="9"/>
  <c r="R276" i="9"/>
  <c r="Q274" i="9"/>
  <c r="Q275" i="9"/>
  <c r="Q276" i="9"/>
  <c r="P274" i="9"/>
  <c r="P275" i="9"/>
  <c r="P276" i="9"/>
  <c r="O274" i="9"/>
  <c r="O275" i="9"/>
  <c r="O276" i="9"/>
  <c r="R273" i="9"/>
  <c r="R272" i="9" s="1"/>
  <c r="Q273" i="9"/>
  <c r="P273" i="9"/>
  <c r="O273" i="9"/>
  <c r="O272" i="9" s="1"/>
  <c r="R270" i="9"/>
  <c r="R271" i="9"/>
  <c r="Q266" i="9"/>
  <c r="Q267" i="9"/>
  <c r="Q268" i="9"/>
  <c r="Q269" i="9"/>
  <c r="Q270" i="9"/>
  <c r="Q271" i="9"/>
  <c r="P267" i="9"/>
  <c r="P268" i="9"/>
  <c r="P269" i="9"/>
  <c r="P270" i="9"/>
  <c r="P271" i="9"/>
  <c r="R258" i="9"/>
  <c r="R259" i="9"/>
  <c r="R260" i="9"/>
  <c r="R261" i="9"/>
  <c r="R262" i="9"/>
  <c r="R263" i="9"/>
  <c r="R264" i="9"/>
  <c r="R265" i="9"/>
  <c r="R266" i="9"/>
  <c r="R267" i="9"/>
  <c r="R268" i="9"/>
  <c r="R269" i="9"/>
  <c r="Q258" i="9"/>
  <c r="Q259" i="9"/>
  <c r="Q260" i="9"/>
  <c r="Q261" i="9"/>
  <c r="Q262" i="9"/>
  <c r="Q263" i="9"/>
  <c r="Q264" i="9"/>
  <c r="Q265" i="9"/>
  <c r="P258" i="9"/>
  <c r="P259" i="9"/>
  <c r="P260" i="9"/>
  <c r="P261" i="9"/>
  <c r="P262" i="9"/>
  <c r="P263" i="9"/>
  <c r="P264" i="9"/>
  <c r="P265" i="9"/>
  <c r="P266" i="9"/>
  <c r="O271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R249" i="9"/>
  <c r="R250" i="9"/>
  <c r="R251" i="9"/>
  <c r="R252" i="9"/>
  <c r="R253" i="9"/>
  <c r="R254" i="9"/>
  <c r="R255" i="9"/>
  <c r="Q249" i="9"/>
  <c r="Q250" i="9"/>
  <c r="Q251" i="9"/>
  <c r="Q252" i="9"/>
  <c r="Q253" i="9"/>
  <c r="Q254" i="9"/>
  <c r="Q255" i="9"/>
  <c r="P249" i="9"/>
  <c r="P250" i="9"/>
  <c r="P251" i="9"/>
  <c r="P252" i="9"/>
  <c r="P253" i="9"/>
  <c r="P254" i="9"/>
  <c r="P255" i="9"/>
  <c r="O249" i="9"/>
  <c r="O250" i="9"/>
  <c r="O251" i="9"/>
  <c r="O252" i="9"/>
  <c r="O253" i="9"/>
  <c r="O254" i="9"/>
  <c r="O255" i="9"/>
  <c r="R257" i="9"/>
  <c r="Q257" i="9"/>
  <c r="P257" i="9"/>
  <c r="O257" i="9"/>
  <c r="O256" i="9" s="1"/>
  <c r="R248" i="9"/>
  <c r="Q248" i="9"/>
  <c r="P248" i="9"/>
  <c r="O248" i="9"/>
  <c r="O247" i="9" s="1"/>
  <c r="O245" i="9" s="1"/>
  <c r="R238" i="9"/>
  <c r="R239" i="9"/>
  <c r="R240" i="9"/>
  <c r="R242" i="9"/>
  <c r="Q238" i="9"/>
  <c r="Q239" i="9"/>
  <c r="Q240" i="9"/>
  <c r="Q242" i="9"/>
  <c r="P238" i="9"/>
  <c r="P239" i="9"/>
  <c r="P240" i="9"/>
  <c r="P242" i="9"/>
  <c r="O238" i="9"/>
  <c r="O239" i="9"/>
  <c r="O240" i="9"/>
  <c r="O242" i="9"/>
  <c r="R237" i="9"/>
  <c r="R236" i="9" s="1"/>
  <c r="R235" i="9" s="1"/>
  <c r="Q237" i="9"/>
  <c r="Q236" i="9" s="1"/>
  <c r="Q235" i="9" s="1"/>
  <c r="P237" i="9"/>
  <c r="P236" i="9" s="1"/>
  <c r="P235" i="9" s="1"/>
  <c r="O237" i="9"/>
  <c r="O236" i="9" s="1"/>
  <c r="O235" i="9" s="1"/>
  <c r="R233" i="9"/>
  <c r="R234" i="9"/>
  <c r="Q233" i="9"/>
  <c r="Q234" i="9"/>
  <c r="P233" i="9"/>
  <c r="P234" i="9"/>
  <c r="O233" i="9"/>
  <c r="O234" i="9"/>
  <c r="R232" i="9"/>
  <c r="R231" i="9" s="1"/>
  <c r="Q232" i="9"/>
  <c r="P232" i="9"/>
  <c r="P231" i="9" s="1"/>
  <c r="O232" i="9"/>
  <c r="R223" i="9"/>
  <c r="R224" i="9"/>
  <c r="R225" i="9"/>
  <c r="R226" i="9"/>
  <c r="R228" i="9"/>
  <c r="R229" i="9"/>
  <c r="R230" i="9"/>
  <c r="Q223" i="9"/>
  <c r="Q224" i="9"/>
  <c r="Q225" i="9"/>
  <c r="Q226" i="9"/>
  <c r="Q228" i="9"/>
  <c r="Q229" i="9"/>
  <c r="Q230" i="9"/>
  <c r="P223" i="9"/>
  <c r="P221" i="9" s="1"/>
  <c r="P224" i="9"/>
  <c r="P225" i="9"/>
  <c r="P226" i="9"/>
  <c r="P228" i="9"/>
  <c r="P229" i="9"/>
  <c r="P230" i="9"/>
  <c r="O223" i="9"/>
  <c r="O224" i="9"/>
  <c r="O225" i="9"/>
  <c r="O226" i="9"/>
  <c r="O228" i="9"/>
  <c r="O229" i="9"/>
  <c r="O230" i="9"/>
  <c r="R216" i="9"/>
  <c r="R217" i="9"/>
  <c r="R218" i="9"/>
  <c r="Q216" i="9"/>
  <c r="Q217" i="9"/>
  <c r="Q218" i="9"/>
  <c r="P216" i="9"/>
  <c r="P217" i="9"/>
  <c r="P218" i="9"/>
  <c r="O216" i="9"/>
  <c r="O217" i="9"/>
  <c r="O218" i="9"/>
  <c r="R208" i="9"/>
  <c r="R209" i="9"/>
  <c r="R210" i="9"/>
  <c r="R211" i="9"/>
  <c r="R212" i="9"/>
  <c r="R213" i="9"/>
  <c r="Q208" i="9"/>
  <c r="Q209" i="9"/>
  <c r="Q210" i="9"/>
  <c r="Q211" i="9"/>
  <c r="Q212" i="9"/>
  <c r="Q213" i="9"/>
  <c r="P208" i="9"/>
  <c r="P209" i="9"/>
  <c r="P210" i="9"/>
  <c r="P211" i="9"/>
  <c r="P212" i="9"/>
  <c r="P213" i="9"/>
  <c r="O208" i="9"/>
  <c r="O209" i="9"/>
  <c r="O210" i="9"/>
  <c r="O211" i="9"/>
  <c r="O212" i="9"/>
  <c r="O213" i="9"/>
  <c r="R192" i="9"/>
  <c r="R193" i="9"/>
  <c r="R194" i="9"/>
  <c r="R195" i="9"/>
  <c r="R196" i="9"/>
  <c r="R197" i="9"/>
  <c r="R198" i="9"/>
  <c r="R200" i="9"/>
  <c r="R205" i="9"/>
  <c r="Q192" i="9"/>
  <c r="Q193" i="9"/>
  <c r="Q194" i="9"/>
  <c r="Q195" i="9"/>
  <c r="Q196" i="9"/>
  <c r="Q197" i="9"/>
  <c r="Q198" i="9"/>
  <c r="Q200" i="9"/>
  <c r="Q205" i="9"/>
  <c r="P192" i="9"/>
  <c r="P193" i="9"/>
  <c r="P194" i="9"/>
  <c r="P195" i="9"/>
  <c r="P196" i="9"/>
  <c r="P197" i="9"/>
  <c r="P198" i="9"/>
  <c r="P200" i="9"/>
  <c r="P205" i="9"/>
  <c r="O192" i="9"/>
  <c r="O193" i="9"/>
  <c r="O194" i="9"/>
  <c r="O195" i="9"/>
  <c r="O196" i="9"/>
  <c r="O197" i="9"/>
  <c r="O198" i="9"/>
  <c r="O200" i="9"/>
  <c r="O205" i="9"/>
  <c r="R191" i="9"/>
  <c r="Q191" i="9"/>
  <c r="P191" i="9"/>
  <c r="O191" i="9"/>
  <c r="R181" i="9"/>
  <c r="R182" i="9"/>
  <c r="R183" i="9"/>
  <c r="R184" i="9"/>
  <c r="R185" i="9"/>
  <c r="R186" i="9"/>
  <c r="R187" i="9"/>
  <c r="R188" i="9"/>
  <c r="R189" i="9"/>
  <c r="Q189" i="9"/>
  <c r="Q181" i="9"/>
  <c r="Q182" i="9"/>
  <c r="Q183" i="9"/>
  <c r="Q184" i="9"/>
  <c r="Q185" i="9"/>
  <c r="Q186" i="9"/>
  <c r="Q187" i="9"/>
  <c r="Q188" i="9"/>
  <c r="P181" i="9"/>
  <c r="P182" i="9"/>
  <c r="P183" i="9"/>
  <c r="P184" i="9"/>
  <c r="P185" i="9"/>
  <c r="P186" i="9"/>
  <c r="P187" i="9"/>
  <c r="P188" i="9"/>
  <c r="P189" i="9"/>
  <c r="O181" i="9"/>
  <c r="O182" i="9"/>
  <c r="O183" i="9"/>
  <c r="O184" i="9"/>
  <c r="O185" i="9"/>
  <c r="O186" i="9"/>
  <c r="O187" i="9"/>
  <c r="O188" i="9"/>
  <c r="O189" i="9"/>
  <c r="R176" i="9"/>
  <c r="Q176" i="9"/>
  <c r="P176" i="9"/>
  <c r="O176" i="9"/>
  <c r="R175" i="9"/>
  <c r="R174" i="9" s="1"/>
  <c r="Q175" i="9"/>
  <c r="Q174" i="9" s="1"/>
  <c r="P175" i="9"/>
  <c r="P174" i="9" s="1"/>
  <c r="O175" i="9"/>
  <c r="O174" i="9" s="1"/>
  <c r="R171" i="9"/>
  <c r="R173" i="9"/>
  <c r="Q171" i="9"/>
  <c r="Q173" i="9"/>
  <c r="P171" i="9"/>
  <c r="P173" i="9"/>
  <c r="O171" i="9"/>
  <c r="O173" i="9"/>
  <c r="R158" i="9"/>
  <c r="R159" i="9"/>
  <c r="R160" i="9"/>
  <c r="R161" i="9"/>
  <c r="R162" i="9"/>
  <c r="R163" i="9"/>
  <c r="R165" i="9"/>
  <c r="Q158" i="9"/>
  <c r="Q159" i="9"/>
  <c r="Q160" i="9"/>
  <c r="Q161" i="9"/>
  <c r="Q162" i="9"/>
  <c r="Q163" i="9"/>
  <c r="Q165" i="9"/>
  <c r="P158" i="9"/>
  <c r="P159" i="9"/>
  <c r="P160" i="9"/>
  <c r="P161" i="9"/>
  <c r="P162" i="9"/>
  <c r="P163" i="9"/>
  <c r="P165" i="9"/>
  <c r="O165" i="9"/>
  <c r="O158" i="9"/>
  <c r="O159" i="9"/>
  <c r="O160" i="9"/>
  <c r="O161" i="9"/>
  <c r="O162" i="9"/>
  <c r="O163" i="9"/>
  <c r="R157" i="9"/>
  <c r="Q157" i="9"/>
  <c r="P157" i="9"/>
  <c r="O157" i="9"/>
  <c r="R149" i="9"/>
  <c r="R150" i="9"/>
  <c r="R151" i="9"/>
  <c r="R152" i="9"/>
  <c r="R153" i="9"/>
  <c r="Q149" i="9"/>
  <c r="Q150" i="9"/>
  <c r="Q151" i="9"/>
  <c r="Q152" i="9"/>
  <c r="Q153" i="9"/>
  <c r="P149" i="9"/>
  <c r="P150" i="9"/>
  <c r="P151" i="9"/>
  <c r="P152" i="9"/>
  <c r="P153" i="9"/>
  <c r="O149" i="9"/>
  <c r="O150" i="9"/>
  <c r="O151" i="9"/>
  <c r="O152" i="9"/>
  <c r="O153" i="9"/>
  <c r="R148" i="9"/>
  <c r="Q148" i="9"/>
  <c r="P148" i="9"/>
  <c r="O148" i="9"/>
  <c r="R139" i="9"/>
  <c r="R140" i="9"/>
  <c r="R141" i="9"/>
  <c r="R142" i="9"/>
  <c r="R143" i="9"/>
  <c r="R144" i="9"/>
  <c r="R145" i="9"/>
  <c r="R146" i="9"/>
  <c r="Q139" i="9"/>
  <c r="Q140" i="9"/>
  <c r="Q141" i="9"/>
  <c r="Q142" i="9"/>
  <c r="Q143" i="9"/>
  <c r="Q144" i="9"/>
  <c r="Q145" i="9"/>
  <c r="Q146" i="9"/>
  <c r="P139" i="9"/>
  <c r="P140" i="9"/>
  <c r="P141" i="9"/>
  <c r="P142" i="9"/>
  <c r="P143" i="9"/>
  <c r="P144" i="9"/>
  <c r="P145" i="9"/>
  <c r="P146" i="9"/>
  <c r="O139" i="9"/>
  <c r="O140" i="9"/>
  <c r="O141" i="9"/>
  <c r="O142" i="9"/>
  <c r="O143" i="9"/>
  <c r="O144" i="9"/>
  <c r="O145" i="9"/>
  <c r="O146" i="9"/>
  <c r="R138" i="9"/>
  <c r="Q138" i="9"/>
  <c r="P138" i="9"/>
  <c r="O138" i="9"/>
  <c r="R130" i="9"/>
  <c r="R131" i="9"/>
  <c r="R132" i="9"/>
  <c r="R133" i="9"/>
  <c r="R134" i="9"/>
  <c r="R135" i="9"/>
  <c r="R136" i="9"/>
  <c r="Q130" i="9"/>
  <c r="Q131" i="9"/>
  <c r="Q132" i="9"/>
  <c r="Q133" i="9"/>
  <c r="Q134" i="9"/>
  <c r="Q135" i="9"/>
  <c r="Q136" i="9"/>
  <c r="P130" i="9"/>
  <c r="P131" i="9"/>
  <c r="P132" i="9"/>
  <c r="P133" i="9"/>
  <c r="P134" i="9"/>
  <c r="P135" i="9"/>
  <c r="P136" i="9"/>
  <c r="O130" i="9"/>
  <c r="O131" i="9"/>
  <c r="O132" i="9"/>
  <c r="O133" i="9"/>
  <c r="O134" i="9"/>
  <c r="O135" i="9"/>
  <c r="O136" i="9"/>
  <c r="R118" i="9"/>
  <c r="R119" i="9"/>
  <c r="R120" i="9"/>
  <c r="R121" i="9"/>
  <c r="R122" i="9"/>
  <c r="R123" i="9"/>
  <c r="R124" i="9"/>
  <c r="R125" i="9"/>
  <c r="Q118" i="9"/>
  <c r="Q119" i="9"/>
  <c r="Q120" i="9"/>
  <c r="Q121" i="9"/>
  <c r="Q122" i="9"/>
  <c r="Q123" i="9"/>
  <c r="Q124" i="9"/>
  <c r="Q125" i="9"/>
  <c r="P118" i="9"/>
  <c r="P119" i="9"/>
  <c r="P120" i="9"/>
  <c r="P121" i="9"/>
  <c r="P122" i="9"/>
  <c r="P123" i="9"/>
  <c r="P124" i="9"/>
  <c r="P125" i="9"/>
  <c r="O118" i="9"/>
  <c r="O119" i="9"/>
  <c r="O120" i="9"/>
  <c r="O121" i="9"/>
  <c r="O122" i="9"/>
  <c r="O123" i="9"/>
  <c r="O124" i="9"/>
  <c r="O125" i="9"/>
  <c r="R117" i="9"/>
  <c r="Q117" i="9"/>
  <c r="P117" i="9"/>
  <c r="O117" i="9"/>
  <c r="R113" i="9"/>
  <c r="R114" i="9"/>
  <c r="R115" i="9"/>
  <c r="Q113" i="9"/>
  <c r="Q114" i="9"/>
  <c r="Q115" i="9"/>
  <c r="P113" i="9"/>
  <c r="P114" i="9"/>
  <c r="P115" i="9"/>
  <c r="O113" i="9"/>
  <c r="O114" i="9"/>
  <c r="O115" i="9"/>
  <c r="R112" i="9"/>
  <c r="Q112" i="9"/>
  <c r="P112" i="9"/>
  <c r="O112" i="9"/>
  <c r="R103" i="9"/>
  <c r="R104" i="9"/>
  <c r="R105" i="9"/>
  <c r="R106" i="9"/>
  <c r="R107" i="9"/>
  <c r="R108" i="9"/>
  <c r="R97" i="9"/>
  <c r="R98" i="9"/>
  <c r="R99" i="9"/>
  <c r="R100" i="9"/>
  <c r="R101" i="9"/>
  <c r="R102" i="9"/>
  <c r="Q97" i="9"/>
  <c r="Q98" i="9"/>
  <c r="Q99" i="9"/>
  <c r="Q100" i="9"/>
  <c r="Q101" i="9"/>
  <c r="Q102" i="9"/>
  <c r="Q103" i="9"/>
  <c r="Q104" i="9"/>
  <c r="Q105" i="9"/>
  <c r="Q106" i="9"/>
  <c r="Q107" i="9"/>
  <c r="Q108" i="9"/>
  <c r="P97" i="9"/>
  <c r="P98" i="9"/>
  <c r="P99" i="9"/>
  <c r="P100" i="9"/>
  <c r="P101" i="9"/>
  <c r="P102" i="9"/>
  <c r="P103" i="9"/>
  <c r="P104" i="9"/>
  <c r="P105" i="9"/>
  <c r="P106" i="9"/>
  <c r="P107" i="9"/>
  <c r="P108" i="9"/>
  <c r="O97" i="9"/>
  <c r="O98" i="9"/>
  <c r="O99" i="9"/>
  <c r="O100" i="9"/>
  <c r="O101" i="9"/>
  <c r="O102" i="9"/>
  <c r="O103" i="9"/>
  <c r="O104" i="9"/>
  <c r="O105" i="9"/>
  <c r="O106" i="9"/>
  <c r="O107" i="9"/>
  <c r="O108" i="9"/>
  <c r="R96" i="9"/>
  <c r="Q96" i="9"/>
  <c r="P96" i="9"/>
  <c r="O96" i="9"/>
  <c r="R88" i="9"/>
  <c r="R89" i="9"/>
  <c r="R90" i="9"/>
  <c r="Q88" i="9"/>
  <c r="Q89" i="9"/>
  <c r="Q90" i="9"/>
  <c r="P88" i="9"/>
  <c r="P89" i="9"/>
  <c r="P90" i="9"/>
  <c r="O88" i="9"/>
  <c r="O89" i="9"/>
  <c r="O90" i="9"/>
  <c r="R87" i="9"/>
  <c r="Q87" i="9"/>
  <c r="P87" i="9"/>
  <c r="O87" i="9"/>
  <c r="R84" i="9"/>
  <c r="R85" i="9"/>
  <c r="Q84" i="9"/>
  <c r="Q85" i="9"/>
  <c r="P84" i="9"/>
  <c r="P85" i="9"/>
  <c r="O84" i="9"/>
  <c r="O85" i="9"/>
  <c r="R83" i="9"/>
  <c r="Q83" i="9"/>
  <c r="P83" i="9"/>
  <c r="O83" i="9"/>
  <c r="R73" i="9"/>
  <c r="R74" i="9"/>
  <c r="R75" i="9"/>
  <c r="R76" i="9"/>
  <c r="R77" i="9"/>
  <c r="R78" i="9"/>
  <c r="R79" i="9"/>
  <c r="R80" i="9"/>
  <c r="R81" i="9"/>
  <c r="Q73" i="9"/>
  <c r="Q74" i="9"/>
  <c r="Q75" i="9"/>
  <c r="Q76" i="9"/>
  <c r="Q77" i="9"/>
  <c r="Q78" i="9"/>
  <c r="Q79" i="9"/>
  <c r="Q80" i="9"/>
  <c r="Q81" i="9"/>
  <c r="P73" i="9"/>
  <c r="P74" i="9"/>
  <c r="P75" i="9"/>
  <c r="P76" i="9"/>
  <c r="P77" i="9"/>
  <c r="P78" i="9"/>
  <c r="P79" i="9"/>
  <c r="P80" i="9"/>
  <c r="P81" i="9"/>
  <c r="O73" i="9"/>
  <c r="O74" i="9"/>
  <c r="O75" i="9"/>
  <c r="O76" i="9"/>
  <c r="O77" i="9"/>
  <c r="O78" i="9"/>
  <c r="O79" i="9"/>
  <c r="O80" i="9"/>
  <c r="O81" i="9"/>
  <c r="O72" i="9"/>
  <c r="R72" i="9"/>
  <c r="Q72" i="9"/>
  <c r="P72" i="9"/>
  <c r="R65" i="9"/>
  <c r="R66" i="9"/>
  <c r="R67" i="9"/>
  <c r="R68" i="9"/>
  <c r="Q65" i="9"/>
  <c r="Q66" i="9"/>
  <c r="Q67" i="9"/>
  <c r="Q68" i="9"/>
  <c r="P65" i="9"/>
  <c r="P66" i="9"/>
  <c r="P67" i="9"/>
  <c r="P68" i="9"/>
  <c r="O65" i="9"/>
  <c r="O66" i="9"/>
  <c r="O67" i="9"/>
  <c r="O68" i="9"/>
  <c r="R58" i="9"/>
  <c r="R59" i="9"/>
  <c r="R60" i="9"/>
  <c r="R48" i="9"/>
  <c r="R49" i="9"/>
  <c r="R50" i="9"/>
  <c r="R51" i="9"/>
  <c r="R52" i="9"/>
  <c r="R53" i="9"/>
  <c r="R54" i="9"/>
  <c r="R55" i="9"/>
  <c r="R56" i="9"/>
  <c r="R57" i="9"/>
  <c r="Q59" i="9"/>
  <c r="Q60" i="9"/>
  <c r="Q54" i="9"/>
  <c r="Q55" i="9"/>
  <c r="Q56" i="9"/>
  <c r="Q57" i="9"/>
  <c r="Q58" i="9"/>
  <c r="Q48" i="9"/>
  <c r="Q49" i="9"/>
  <c r="Q50" i="9"/>
  <c r="Q51" i="9"/>
  <c r="Q52" i="9"/>
  <c r="Q53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R39" i="9"/>
  <c r="R40" i="9"/>
  <c r="R41" i="9"/>
  <c r="R42" i="9"/>
  <c r="R43" i="9"/>
  <c r="R44" i="9"/>
  <c r="R45" i="9"/>
  <c r="Q39" i="9"/>
  <c r="Q40" i="9"/>
  <c r="Q41" i="9"/>
  <c r="Q42" i="9"/>
  <c r="Q43" i="9"/>
  <c r="Q44" i="9"/>
  <c r="Q45" i="9"/>
  <c r="P39" i="9"/>
  <c r="P40" i="9"/>
  <c r="P41" i="9"/>
  <c r="P42" i="9"/>
  <c r="P43" i="9"/>
  <c r="P44" i="9"/>
  <c r="P45" i="9"/>
  <c r="O39" i="9"/>
  <c r="O40" i="9"/>
  <c r="O41" i="9"/>
  <c r="O42" i="9"/>
  <c r="O43" i="9"/>
  <c r="O44" i="9"/>
  <c r="O45" i="9"/>
  <c r="R38" i="9"/>
  <c r="Q38" i="9"/>
  <c r="P38" i="9"/>
  <c r="O38" i="9"/>
  <c r="R33" i="9"/>
  <c r="Q33" i="9"/>
  <c r="P33" i="9"/>
  <c r="O33" i="9"/>
  <c r="R28" i="9"/>
  <c r="R29" i="9"/>
  <c r="R30" i="9"/>
  <c r="Q28" i="9"/>
  <c r="Q29" i="9"/>
  <c r="Q30" i="9"/>
  <c r="P28" i="9"/>
  <c r="P29" i="9"/>
  <c r="P30" i="9"/>
  <c r="O28" i="9"/>
  <c r="O29" i="9"/>
  <c r="O30" i="9"/>
  <c r="R22" i="9"/>
  <c r="R23" i="9"/>
  <c r="R24" i="9"/>
  <c r="R25" i="9"/>
  <c r="Q22" i="9"/>
  <c r="Q23" i="9"/>
  <c r="Q24" i="9"/>
  <c r="Q25" i="9"/>
  <c r="P22" i="9"/>
  <c r="P23" i="9"/>
  <c r="P24" i="9"/>
  <c r="P25" i="9"/>
  <c r="O22" i="9"/>
  <c r="O23" i="9"/>
  <c r="O24" i="9"/>
  <c r="O25" i="9"/>
  <c r="R10" i="9"/>
  <c r="R11" i="9"/>
  <c r="R12" i="9"/>
  <c r="R14" i="9"/>
  <c r="R15" i="9"/>
  <c r="R16" i="9"/>
  <c r="Q10" i="9"/>
  <c r="Q11" i="9"/>
  <c r="Q12" i="9"/>
  <c r="Q14" i="9"/>
  <c r="Q15" i="9"/>
  <c r="Q16" i="9"/>
  <c r="P10" i="9"/>
  <c r="P11" i="9"/>
  <c r="P12" i="9"/>
  <c r="P14" i="9"/>
  <c r="P15" i="9"/>
  <c r="P16" i="9"/>
  <c r="R9" i="9"/>
  <c r="Q9" i="9"/>
  <c r="P9" i="9"/>
  <c r="O10" i="9"/>
  <c r="O11" i="9"/>
  <c r="O12" i="9"/>
  <c r="O14" i="9"/>
  <c r="O15" i="9"/>
  <c r="O16" i="9"/>
  <c r="O9" i="9"/>
  <c r="E6" i="9"/>
  <c r="E4" i="9" s="1"/>
  <c r="E8" i="9"/>
  <c r="E18" i="9"/>
  <c r="E26" i="9"/>
  <c r="E35" i="9"/>
  <c r="E37" i="9"/>
  <c r="E46" i="9"/>
  <c r="E61" i="9"/>
  <c r="E69" i="9"/>
  <c r="E86" i="9"/>
  <c r="E82" i="9"/>
  <c r="E71" i="9"/>
  <c r="E93" i="9"/>
  <c r="E95" i="9"/>
  <c r="E111" i="9"/>
  <c r="E109" i="9" s="1"/>
  <c r="E126" i="9"/>
  <c r="E128" i="9"/>
  <c r="E137" i="9"/>
  <c r="E147" i="9"/>
  <c r="E154" i="9"/>
  <c r="E166" i="9"/>
  <c r="E168" i="9"/>
  <c r="E174" i="9"/>
  <c r="E177" i="9"/>
  <c r="E179" i="9"/>
  <c r="E190" i="9"/>
  <c r="E206" i="9"/>
  <c r="E214" i="9"/>
  <c r="E219" i="9"/>
  <c r="E231" i="9"/>
  <c r="E236" i="9"/>
  <c r="E235" i="9" s="1"/>
  <c r="E245" i="9"/>
  <c r="E247" i="9"/>
  <c r="E256" i="9"/>
  <c r="E292" i="9"/>
  <c r="E309" i="9"/>
  <c r="E342" i="9"/>
  <c r="E388" i="9"/>
  <c r="E404" i="9"/>
  <c r="E406" i="9"/>
  <c r="E417" i="9"/>
  <c r="E91" i="9" l="1"/>
  <c r="O168" i="9"/>
  <c r="O166" i="9" s="1"/>
  <c r="Q168" i="9"/>
  <c r="Q166" i="9" s="1"/>
  <c r="O359" i="9"/>
  <c r="O221" i="9"/>
  <c r="P247" i="9"/>
  <c r="P256" i="9"/>
  <c r="P272" i="9"/>
  <c r="P277" i="9"/>
  <c r="Q292" i="9"/>
  <c r="O309" i="9"/>
  <c r="Q309" i="9"/>
  <c r="P321" i="9"/>
  <c r="P332" i="9"/>
  <c r="P345" i="9"/>
  <c r="P340" i="9" s="1"/>
  <c r="P359" i="9"/>
  <c r="P350" i="9" s="1"/>
  <c r="Q8" i="9"/>
  <c r="P26" i="9"/>
  <c r="P46" i="9"/>
  <c r="Q71" i="9"/>
  <c r="P82" i="9"/>
  <c r="P86" i="9"/>
  <c r="P95" i="9"/>
  <c r="P93" i="9" s="1"/>
  <c r="P116" i="9"/>
  <c r="P128" i="9"/>
  <c r="P137" i="9"/>
  <c r="P147" i="9"/>
  <c r="P190" i="9"/>
  <c r="Q206" i="9"/>
  <c r="P214" i="9"/>
  <c r="R222" i="9"/>
  <c r="R221" i="9" s="1"/>
  <c r="R219" i="9" s="1"/>
  <c r="Q247" i="9"/>
  <c r="Q256" i="9"/>
  <c r="Q272" i="9"/>
  <c r="Q277" i="9"/>
  <c r="R292" i="9"/>
  <c r="Q321" i="9"/>
  <c r="O321" i="9"/>
  <c r="Q332" i="9"/>
  <c r="Q345" i="9"/>
  <c r="Q340" i="9" s="1"/>
  <c r="Q359" i="9"/>
  <c r="Q350" i="9" s="1"/>
  <c r="O350" i="9"/>
  <c r="P37" i="9"/>
  <c r="Q222" i="9"/>
  <c r="Q221" i="9" s="1"/>
  <c r="R247" i="9"/>
  <c r="R256" i="9"/>
  <c r="P309" i="9"/>
  <c r="P290" i="9" s="1"/>
  <c r="R309" i="9"/>
  <c r="R321" i="9"/>
  <c r="R332" i="9"/>
  <c r="R340" i="9"/>
  <c r="R345" i="9"/>
  <c r="R359" i="9"/>
  <c r="R350" i="9" s="1"/>
  <c r="O18" i="9"/>
  <c r="P18" i="9"/>
  <c r="Q18" i="9"/>
  <c r="R18" i="9"/>
  <c r="R82" i="9"/>
  <c r="P168" i="9"/>
  <c r="P166" i="9" s="1"/>
  <c r="R168" i="9"/>
  <c r="R166" i="9" s="1"/>
  <c r="P179" i="9"/>
  <c r="Q179" i="9"/>
  <c r="O206" i="9"/>
  <c r="O8" i="9"/>
  <c r="O26" i="9"/>
  <c r="Q37" i="9"/>
  <c r="R71" i="9"/>
  <c r="Q82" i="9"/>
  <c r="Q86" i="9"/>
  <c r="Q95" i="9"/>
  <c r="Q93" i="9" s="1"/>
  <c r="Q111" i="9"/>
  <c r="Q116" i="9"/>
  <c r="O128" i="9"/>
  <c r="Q137" i="9"/>
  <c r="Q147" i="9"/>
  <c r="R156" i="9"/>
  <c r="R154" i="9" s="1"/>
  <c r="Q190" i="9"/>
  <c r="O214" i="9"/>
  <c r="Q231" i="9"/>
  <c r="Q219" i="9" s="1"/>
  <c r="P8" i="9"/>
  <c r="R26" i="9"/>
  <c r="R37" i="9"/>
  <c r="Q46" i="9"/>
  <c r="O61" i="9"/>
  <c r="P61" i="9"/>
  <c r="Q61" i="9"/>
  <c r="R61" i="9"/>
  <c r="R86" i="9"/>
  <c r="R95" i="9"/>
  <c r="R93" i="9" s="1"/>
  <c r="R111" i="9"/>
  <c r="R116" i="9"/>
  <c r="R128" i="9"/>
  <c r="R137" i="9"/>
  <c r="R147" i="9"/>
  <c r="Q156" i="9"/>
  <c r="Q154" i="9" s="1"/>
  <c r="R179" i="9"/>
  <c r="R190" i="9"/>
  <c r="P206" i="9"/>
  <c r="R206" i="9"/>
  <c r="R214" i="9"/>
  <c r="P111" i="9"/>
  <c r="P109" i="9" s="1"/>
  <c r="P219" i="9"/>
  <c r="R8" i="9"/>
  <c r="Q26" i="9"/>
  <c r="O37" i="9"/>
  <c r="O46" i="9"/>
  <c r="R46" i="9"/>
  <c r="P71" i="9"/>
  <c r="O71" i="9"/>
  <c r="O82" i="9"/>
  <c r="O86" i="9"/>
  <c r="O95" i="9"/>
  <c r="O93" i="9" s="1"/>
  <c r="O111" i="9"/>
  <c r="O116" i="9"/>
  <c r="Q128" i="9"/>
  <c r="O137" i="9"/>
  <c r="O147" i="9"/>
  <c r="O156" i="9"/>
  <c r="O154" i="9" s="1"/>
  <c r="P156" i="9"/>
  <c r="P154" i="9" s="1"/>
  <c r="O179" i="9"/>
  <c r="Q214" i="9"/>
  <c r="O231" i="9"/>
  <c r="E321" i="9"/>
  <c r="E23" i="9"/>
  <c r="P69" i="9" l="1"/>
  <c r="O290" i="9"/>
  <c r="P126" i="9"/>
  <c r="Q6" i="9"/>
  <c r="P35" i="9"/>
  <c r="R290" i="9"/>
  <c r="Q245" i="9"/>
  <c r="Q243" i="9" s="1"/>
  <c r="Q290" i="9"/>
  <c r="P245" i="9"/>
  <c r="P243" i="9" s="1"/>
  <c r="P6" i="9"/>
  <c r="R245" i="9"/>
  <c r="R243" i="9" s="1"/>
  <c r="P177" i="9"/>
  <c r="P91" i="9" s="1"/>
  <c r="R109" i="9"/>
  <c r="O219" i="9"/>
  <c r="R35" i="9"/>
  <c r="Q177" i="9"/>
  <c r="Q69" i="9"/>
  <c r="O109" i="9"/>
  <c r="O35" i="9"/>
  <c r="R126" i="9"/>
  <c r="O6" i="9"/>
  <c r="Q35" i="9"/>
  <c r="O69" i="9"/>
  <c r="R177" i="9"/>
  <c r="O126" i="9"/>
  <c r="O177" i="9"/>
  <c r="Q126" i="9"/>
  <c r="R6" i="9"/>
  <c r="Q109" i="9"/>
  <c r="R69" i="9"/>
  <c r="E415" i="9"/>
  <c r="E413" i="9"/>
  <c r="E403" i="9" s="1"/>
  <c r="E399" i="9"/>
  <c r="E395" i="9"/>
  <c r="E393" i="9"/>
  <c r="E379" i="9"/>
  <c r="E378" i="9" s="1"/>
  <c r="E374" i="9"/>
  <c r="E352" i="9"/>
  <c r="E346" i="9"/>
  <c r="E345" i="9" s="1"/>
  <c r="E335" i="9"/>
  <c r="E333" i="9"/>
  <c r="E332" i="9" s="1"/>
  <c r="E325" i="9"/>
  <c r="E322" i="9"/>
  <c r="Q4" i="9" l="1"/>
  <c r="P4" i="9"/>
  <c r="O91" i="9"/>
  <c r="Q91" i="9"/>
  <c r="R4" i="9"/>
  <c r="R91" i="9"/>
  <c r="O4" i="9"/>
  <c r="E340" i="9"/>
  <c r="E319" i="9"/>
  <c r="E300" i="9"/>
  <c r="E296" i="9"/>
  <c r="E293" i="9"/>
  <c r="E285" i="9"/>
  <c r="E283" i="9"/>
  <c r="E281" i="9"/>
  <c r="E275" i="9"/>
  <c r="E272" i="9" s="1"/>
  <c r="E265" i="9"/>
  <c r="E257" i="9"/>
  <c r="E248" i="9"/>
  <c r="E237" i="9"/>
  <c r="E228" i="9"/>
  <c r="E194" i="9"/>
  <c r="E157" i="9"/>
  <c r="E134" i="9"/>
  <c r="E130" i="9"/>
  <c r="E117" i="9"/>
  <c r="E104" i="9"/>
  <c r="E99" i="9"/>
  <c r="C98" i="9"/>
  <c r="C99" i="9" s="1"/>
  <c r="C101" i="9" s="1"/>
  <c r="E96" i="9"/>
  <c r="E277" i="9" l="1"/>
  <c r="E290" i="9"/>
  <c r="F81" i="9"/>
  <c r="E76" i="9"/>
  <c r="D77" i="9"/>
  <c r="C74" i="9"/>
  <c r="C75" i="9" s="1"/>
  <c r="F63" i="9"/>
  <c r="F65" i="9" s="1"/>
  <c r="F66" i="9" s="1"/>
  <c r="F67" i="9" s="1"/>
  <c r="F59" i="9"/>
  <c r="F57" i="9"/>
  <c r="C56" i="9"/>
  <c r="C58" i="9" s="1"/>
  <c r="C59" i="9" s="1"/>
  <c r="D54" i="9"/>
  <c r="D55" i="9" s="1"/>
  <c r="F54" i="9"/>
  <c r="F55" i="9" s="1"/>
  <c r="E53" i="9"/>
  <c r="E48" i="9"/>
  <c r="E43" i="9"/>
</calcChain>
</file>

<file path=xl/sharedStrings.xml><?xml version="1.0" encoding="utf-8"?>
<sst xmlns="http://schemas.openxmlformats.org/spreadsheetml/2006/main" count="2121" uniqueCount="962">
  <si>
    <t>1.1.2.</t>
  </si>
  <si>
    <t xml:space="preserve">Pokazatelji </t>
  </si>
  <si>
    <t xml:space="preserve"> 1.1.</t>
  </si>
  <si>
    <t xml:space="preserve"> 1.</t>
  </si>
  <si>
    <t>1.1.1.1.</t>
  </si>
  <si>
    <t>1.1.1.2.</t>
  </si>
  <si>
    <t>1.1.1.3.</t>
  </si>
  <si>
    <t>1.1.1.4.</t>
  </si>
  <si>
    <t>1.1.1.5.</t>
  </si>
  <si>
    <t>1.1.2.1.</t>
  </si>
  <si>
    <t>1.1.2.2.</t>
  </si>
  <si>
    <t>1.1.2.3.</t>
  </si>
  <si>
    <t>1.1.2.4.</t>
  </si>
  <si>
    <t>1.1.2.5.</t>
  </si>
  <si>
    <t xml:space="preserve">1.1.3. </t>
  </si>
  <si>
    <t>1.1.3.1.</t>
  </si>
  <si>
    <t>1.1.3.2.</t>
  </si>
  <si>
    <t>1.1.3.3.</t>
  </si>
  <si>
    <t>1.1.3.4.</t>
  </si>
  <si>
    <t xml:space="preserve">Definicija </t>
  </si>
  <si>
    <t>Naziv</t>
  </si>
  <si>
    <t>Naziv cilja /prioriteta/mjere/APP</t>
  </si>
  <si>
    <t>Mjerilo (jedinica)</t>
  </si>
  <si>
    <t>2.1.1.</t>
  </si>
  <si>
    <t xml:space="preserve">2. </t>
  </si>
  <si>
    <t xml:space="preserve"> 2.1.</t>
  </si>
  <si>
    <t>R.br.</t>
  </si>
  <si>
    <t>Odgovornosti za provedbu</t>
  </si>
  <si>
    <t>Razdoblje provedbe</t>
  </si>
  <si>
    <t>Ukupna vrijednost EUR</t>
  </si>
  <si>
    <t>Sufinanciranje iz ESI fondova</t>
  </si>
  <si>
    <t>Ciljana vrijednost (2018.)</t>
  </si>
  <si>
    <t>Ciljana vrijednost (2019.)</t>
  </si>
  <si>
    <t>Ciljana vrijednost (2020.)</t>
  </si>
  <si>
    <t>Iznos sredstava u 2017.</t>
  </si>
  <si>
    <t>Iznos sredstava u 2018.</t>
  </si>
  <si>
    <t>Iznos sredstava u 2019.</t>
  </si>
  <si>
    <t>Iznos sredstava u 2020.</t>
  </si>
  <si>
    <t>Ciljana vrijednost  (2017.)</t>
  </si>
  <si>
    <t>Polazna vrijednost (2016.)</t>
  </si>
  <si>
    <t>Konkurentno i održivo gospodarstvo temeljeno na održivom korištenju prirodnih i društvenih dobara te razvoju poduzetničkog potencijala</t>
  </si>
  <si>
    <t>Razvoj konkurentnog poduzetništva, obrtništva i industrije</t>
  </si>
  <si>
    <t>Uspostava mreže i jačanje kapaciteta poduzetničkih potpornih institucija (PPI) za razvoj poduzetništva</t>
  </si>
  <si>
    <t xml:space="preserve"> 1.1.1.</t>
  </si>
  <si>
    <t>Podrška razvoju javne PPI i privatnih PPI na području Grada Omiša</t>
  </si>
  <si>
    <t>Izgradnja povezanog sustava PPI (umrežavanje)</t>
  </si>
  <si>
    <t>Razvoj kompetencija osoblja i suradnika poduzetničkih potpornih institucija</t>
  </si>
  <si>
    <t>Izgradnja i/ili unapređenje objekata nužnih za pružanje usluga PPI-a</t>
  </si>
  <si>
    <t xml:space="preserve">Razvoj programa stručne potpore, savjetodavnih i edukacijskih usluga osobito za poduzetnike-početnike </t>
  </si>
  <si>
    <t>Razvoj i pružanje pred-inkubacijskih usluga</t>
  </si>
  <si>
    <t xml:space="preserve">Utvrđivanje sustava i mjera za praćenje učinaka razvijenih programa potpore s ciljem poboljšanja i usklađivanja programa sa stvarnim potrebama poduzetništva na području Grada Omiša </t>
  </si>
  <si>
    <t>Sustavan razvoj mreže poduzetničkih zona</t>
  </si>
  <si>
    <t>Analiza lokacijskih potencijala različitih poduzetničkih zona na području Grada Omiša te razvoj studija izvodljivosti i ostale dokumentacije</t>
  </si>
  <si>
    <t>Izrada programa razvoja poduzetničkih zona na području Grada Omiša</t>
  </si>
  <si>
    <t>Unaprjeđenje infrastrukturne opremljenosti postojećih poduzetničkih zona</t>
  </si>
  <si>
    <t>Razvoj novih poduzetničkih zona (izgradnja fizičke infrastrukture i opremanje)</t>
  </si>
  <si>
    <t>Subvencioniranje troškova komunalnih usluga za inicijalno razdoblje poslovanja</t>
  </si>
  <si>
    <t>Umrežavanje gospodarskih subjekata na području Grada Omiša</t>
  </si>
  <si>
    <t>Uspostava platforme ključnih gospodarskih subjekata Grada Omiša (gospodarsko vijeće za razvoj Grada Omiša)</t>
  </si>
  <si>
    <t xml:space="preserve">Poticanje suradnje socijalnih poduzeća/udruga s gospodarskim subjektima u cilju osmišljavanja društveno korisnih javno-privatnih projekata </t>
  </si>
  <si>
    <t>1.1.4.</t>
  </si>
  <si>
    <t>Stvaranje povoljnog gospodarskog okruženja i poticanje održivog razvoja industrije</t>
  </si>
  <si>
    <t>Podrška gospodarstvenicima u sudjelovanju na nacionalnim i međunarodnim sajmovima i prezentaciji na tržištu</t>
  </si>
  <si>
    <t>Identificiranje ključnih elemenata i faktora razvoja industrije visokih tehnologija s integriranom brigom za okoliš</t>
  </si>
  <si>
    <t>Poticanje razvoja i osiguravanje prostora za djelovanje kulturnih i kreativnih industrija</t>
  </si>
  <si>
    <t>Promocija kulturnih i kreativnih industrija na domaćem i stranom tržištu</t>
  </si>
  <si>
    <t>Osnaživanje partnerstva između kulturnih i kreativnih industrija i svih vrsta obrazovnih i kulturnih institucija</t>
  </si>
  <si>
    <t>1.2.</t>
  </si>
  <si>
    <t>Razvoj prepoznatljive turističke destinacije kroz prostorno uravnotežen i održiv turizam</t>
  </si>
  <si>
    <t>1.2.1.</t>
  </si>
  <si>
    <t>Podrška razvoju selektivnih oblika turizma u svrhu jačanja izvansezonske turističke ponude</t>
  </si>
  <si>
    <t>Unaprjeđenje kapaciteta turističkih informacijskih centara za pružanje kvalitetnije podrške agencijama i lokalnim udrugama u kreiranju specijaliziranih ponuda</t>
  </si>
  <si>
    <t>Povezivanje poslovnih subjekata u turizmu radi stvaranja integrirane ponude</t>
  </si>
  <si>
    <t>1.2.2.</t>
  </si>
  <si>
    <t>Razvoj nove te obnova i unaprjeđenje postojeće turističke infrastrukture</t>
  </si>
  <si>
    <t>Širenje mreže tzv. smeđe signalizacije</t>
  </si>
  <si>
    <t>1.2.3.</t>
  </si>
  <si>
    <t>Razvoj sustava upravljanja destinacijom</t>
  </si>
  <si>
    <t>Uspostava sustava upravljanja destinacijom (platforma za razvoj turizma i praćenje trendova)</t>
  </si>
  <si>
    <t>Aktivnosti i podrška u brendiranju i certificiranju lokalnih turističkih proizvoda</t>
  </si>
  <si>
    <t>Razvoj projekata temeljem Marketinškog plana turizma Omiša</t>
  </si>
  <si>
    <t>1.3.</t>
  </si>
  <si>
    <t>1.3.1.</t>
  </si>
  <si>
    <t>Savjetovanje i potpora vlasnicima u procesu okrupnjavanja zemljišta i rješavanju vlasničkih odnosa</t>
  </si>
  <si>
    <t>Osmišljavanje mjera za osiguravanje navodnjavanja poljoprivrednih površina</t>
  </si>
  <si>
    <t>Organizacija seminara/skupova za umrežavanje i povezivanje zainteresiranih poslovnih subjekata</t>
  </si>
  <si>
    <t>Subvencioniranje zadruga i udruga iz poljoprivrednih i ribarskih djelatnosti</t>
  </si>
  <si>
    <t>Sudjelovanje i promocija/brendiranje prepoznatljivih lokalnih poljoprivrednih i ribarskih proizvoda na domaćem (i stranom) tržištu i sajmovima</t>
  </si>
  <si>
    <t>Poticanje suradnje poljoprivrednih subjekta i javnih znanstvenih institucija u cilju zaštite i promocije autohtonih vrsta</t>
  </si>
  <si>
    <t>1.3.2.</t>
  </si>
  <si>
    <t>Poticanje ekološke poljoprivredne proizvodnje</t>
  </si>
  <si>
    <t>Subvencioniranje ekološke poljoprivredne proizvodnje</t>
  </si>
  <si>
    <t>Edukacija poljoprivrednika i zadruga o mogućnostima i potencijalima ekološke poljoprivrede</t>
  </si>
  <si>
    <t>Poticanje (subvencioniranje) razvoja obiteljskih poljoprivrednih gospodarstava i poljoprivredne proizvodnje autohtonih vrsta, podizanje standarda ponude i povezivanje s turističkim sektorom</t>
  </si>
  <si>
    <t>1.3.3.</t>
  </si>
  <si>
    <t>Podrška potpornim organizacijama u poljoprivredi i ribarstvu</t>
  </si>
  <si>
    <t>Podrška djelovanju lokalnih akcijskih grupa (LAG-ova) i lokalnih akcijskih grupa u ribarstvu</t>
  </si>
  <si>
    <t>Podrška pri izradi lokalnih razvojnih strategija</t>
  </si>
  <si>
    <t>Osmišljavanje sustava kontrole kvalitete proizvoda</t>
  </si>
  <si>
    <t>Pružanje financijske i stručne potpore interesnim udruženjima poljoprivrednih proizvođača i ribara</t>
  </si>
  <si>
    <t>Razvoj odgojno-obrazovne infrastrukture i usluga</t>
  </si>
  <si>
    <t>Poboljšanje uvjeta i kvalitete usluga sustava odgoja i obrazovanja na svim razinama</t>
  </si>
  <si>
    <t>Daljnji razvoj i sufinanciranje programa asistenata i pomoćnika u nastavi, osiguranje potrebne opreme i prostora</t>
  </si>
  <si>
    <t>2.2.</t>
  </si>
  <si>
    <t>Povećanje zapošljivosti kroz razvoj ljudskih potencijala i usklađivanje potreba lokalnog tržišta rada i obrazovanja</t>
  </si>
  <si>
    <t>2.2.1.</t>
  </si>
  <si>
    <t xml:space="preserve">Poticanje usklađivanja potreba gospodarstva i sustava obrazovanja </t>
  </si>
  <si>
    <t>Poticanje razvoja novih obrazovnih programa usklađenih sa strateškim usmjerenjima gospodarstva</t>
  </si>
  <si>
    <t>2.2.2.</t>
  </si>
  <si>
    <t>Jačanje zapošljivosti i podrška radu lokalnih dionika u razvoju zapošljivosti</t>
  </si>
  <si>
    <t>Potpora za radionice osposobljavanja i unaprjeđenje vještina za stručnjake u sustavu socijalne skrbi i dionika u izravnom radu s ranjivim skupinama</t>
  </si>
  <si>
    <t>2.3.</t>
  </si>
  <si>
    <t>2.3.1.</t>
  </si>
  <si>
    <t>Unaprjeđen i teritorijalno uravnotežen razvoj socijalne infrastrukture i skrbi uz povećanje socijalne uključenosti</t>
  </si>
  <si>
    <t>Poboljšanje uvjeta i kvalitete usluga institucija socijalne skrbi</t>
  </si>
  <si>
    <t>Razvoj infrastrukture za smještaj i dnevni boravak starijih osoba</t>
  </si>
  <si>
    <t>Sustavno obrazovanje i osposobljavanje stručnjaka u institucijama socijalne skrbi</t>
  </si>
  <si>
    <t>2.3.2.</t>
  </si>
  <si>
    <t xml:space="preserve">Podrška pružanju socijalnih usluga u lokalnim zajednicama s ciljem razvoja izvaninstitucionalne socijalne skrbi </t>
  </si>
  <si>
    <t>Pružanje usluga osobne asistencije, razvoj klubova i mobilnih timova za osobe s posebnim potrebama i invaliditetom</t>
  </si>
  <si>
    <t>Razvoj dnevnih rehabilitacijskih programa za deinstitucionalizirane korisnike</t>
  </si>
  <si>
    <t>Unaprjeđenje i razvoj programa za djecu i mlade s poremećajima u ponašanju</t>
  </si>
  <si>
    <t>Unaprjeđenje podrške za djecu i mlade bez roditeljske skrbi te udomljavanje</t>
  </si>
  <si>
    <t>Razvoj usluga savjetovanja i pomaganja obiteljima, pojedinačno i grupno savjetovanje s roditeljima i skrbnicima</t>
  </si>
  <si>
    <t>Unaprjeđenje i razvoj savjetodavnih usluga i pomaganja mladima nakon napuštanja institucionalne skrbi</t>
  </si>
  <si>
    <t>Unaprjeđenje stručnih kapaciteta ustanova za pružanje izvaninstitucionalnih oblika usluga socijalne skrbi</t>
  </si>
  <si>
    <t>2.3.3.</t>
  </si>
  <si>
    <t>Aktivno uključivanje socijalno ugroženih skupina i mladih u život zajednice</t>
  </si>
  <si>
    <t>Poticanje socijalne uključenosti i zapošljivosti Hrvatskih branitelja i civilnih žrtava Domovinskog rata</t>
  </si>
  <si>
    <t>Subvencioniranje prijevoza socijalno ugroženih skupina stanovništva</t>
  </si>
  <si>
    <t>2.4.</t>
  </si>
  <si>
    <t>2.4.1.</t>
  </si>
  <si>
    <t>Unaprjeđen i teritorijalno uravnotežen razvoj zdravstvene infrastrukture i skrbi</t>
  </si>
  <si>
    <t>Poboljšanje pristupa hitnoj i primarnoj zdravstvenoj zaštiti te kvalitete zdravstvenih usluga</t>
  </si>
  <si>
    <t>Uspostava (sezonskog) medicinskog centra</t>
  </si>
  <si>
    <t>Podrška usavršavanju zdravstvenog osoblja</t>
  </si>
  <si>
    <t>Analiza potrebe osnivanja jedinstvenog sanitarnog centra</t>
  </si>
  <si>
    <t>Podrška udrugama u sektoru zdravstva i njihovo umrežavanje</t>
  </si>
  <si>
    <t>2.5.</t>
  </si>
  <si>
    <t>2.5.1.</t>
  </si>
  <si>
    <t>Unaprjeđenje uređenja i kvalitete stambenih i javnih zgrada</t>
  </si>
  <si>
    <t>Planiranje i gradnja stanova iz programa društveno poticane stanogradnje-POS</t>
  </si>
  <si>
    <t>Provedba analize potreba za stanovima iz programa društveno poticane stanogradnje</t>
  </si>
  <si>
    <t>Izrada programa za izgradnju socijalnih stanova</t>
  </si>
  <si>
    <t>Razrada pravilnika za dodjelu socijalnih stanova</t>
  </si>
  <si>
    <t>2.6.</t>
  </si>
  <si>
    <t>2.6.1.</t>
  </si>
  <si>
    <t>Unaprjeđenje kulturne infrastrukture i sadržaja</t>
  </si>
  <si>
    <t>Osnivanje kulturne platforme s ciljem jačanja suvremene kulturne produkcije</t>
  </si>
  <si>
    <t>Primjena IKT tehnologija za unaprjeđenje usluga i promociju kulture</t>
  </si>
  <si>
    <t>Digitalizacija knjižne i arhivske građe</t>
  </si>
  <si>
    <t>Unapređenje suradnje s odgojno-obrazovnim institucijama kako bi se kontinuirano djelovalo na aktivnije uključivanje djece i mladih u kulturni život Grada</t>
  </si>
  <si>
    <t>Potpora izradi publikacija i drugim promidžbenim aktivnostima</t>
  </si>
  <si>
    <t>2.6.2.</t>
  </si>
  <si>
    <t>Unaprjeđenje infrastrukture u kulturi</t>
  </si>
  <si>
    <t>Osiguranje prostora za djelovanje udruga i KUD-ova</t>
  </si>
  <si>
    <t>2.6.3.</t>
  </si>
  <si>
    <t xml:space="preserve">Unaprjeđenje sustava upravljanja kulturnim programima i aktivnostima </t>
  </si>
  <si>
    <t>Uspostavljanje sustava za koordinirano i efikasno upravljanje i financiranje kulturnih programa i aktivnosti</t>
  </si>
  <si>
    <t>Jačanje stručnih i administrativnih kapaciteta u kulturnim ustanovama</t>
  </si>
  <si>
    <t>Poticanje međunarodne suradnje udruga i institucija u kulturi</t>
  </si>
  <si>
    <t>2.7.</t>
  </si>
  <si>
    <t>2.7.1.</t>
  </si>
  <si>
    <t>2.7.2.</t>
  </si>
  <si>
    <t>Poticanje uključenosti u sportsko-rekreativne aktivnosti</t>
  </si>
  <si>
    <t>Poticanje organizacije sportskih događanja i aktivnosti, posebice za djecu i mlade</t>
  </si>
  <si>
    <t>Promotivne aktivnosti za sudjelovanje stanovnika čitavog područja Grada Omiša u programima sporta i sportske rekreacije i društvenog života</t>
  </si>
  <si>
    <t>3.</t>
  </si>
  <si>
    <t>3.1.</t>
  </si>
  <si>
    <t>3.1.1.</t>
  </si>
  <si>
    <t xml:space="preserve">Održivo gospodarenje prostornim resursima uz poboljšani standard života i kvalitetu okoliša </t>
  </si>
  <si>
    <t xml:space="preserve">Unaprjeđenje sustava gospodarenja otpadom i sanacija zagađenih lokacija </t>
  </si>
  <si>
    <t>Unaprjeđenje sustava odvojenog sakupljanja, recikliranja i ponovne upotrebe otpada</t>
  </si>
  <si>
    <t>Podizanje svijesti stanovništva o održavanju komunalnog reda i važnosti odvojenog sakupljanja otpada</t>
  </si>
  <si>
    <t>3.1.2.</t>
  </si>
  <si>
    <t xml:space="preserve">Razvoj i unaprjeđenje učinkovitog sustava vodoopskrbe i odvodnje </t>
  </si>
  <si>
    <t xml:space="preserve">Planiranje i realizacija kontinuirane zaštite vodocrpilišta </t>
  </si>
  <si>
    <t>Aktivnosti podizanja svijesti lokalnog stanovništva i posjetitelja o obzirnom i štedljivom korištenju vode</t>
  </si>
  <si>
    <t>Jačanje ljudskih kapaciteta i opremanje odgovornih institucija za rad i održavanje sustava odvodnje</t>
  </si>
  <si>
    <t>3.1.3.</t>
  </si>
  <si>
    <t>Razvoj i unaprjeđenje telekomunikacijske infrastrukture te povećanje pokrivenosti internetom</t>
  </si>
  <si>
    <t>Izgradnja i razvoj mreža sljedeće generacije (NGN) u područjima u kojima nije dostupna infrastruktura za širokopojasni pristup internetu brzinama od 30 Mbit/s i većim</t>
  </si>
  <si>
    <t xml:space="preserve">Razvoj infrastrukture za širokopojasni pristup internetu s brzinama 30 Mbit/s i većim u cilju povećanja broja kućanstava korisnika infrastrukture za širokopojasni pristup internetu i povećanja atraktivnosti poduzetničkih zona </t>
  </si>
  <si>
    <t>3.1.4.</t>
  </si>
  <si>
    <t xml:space="preserve">Razvoj, obnova i unaprjeđenje učinkovitog i održivog sustava opskrbe energije </t>
  </si>
  <si>
    <t xml:space="preserve">Rekonstrukcija i gradnja proizvodnih sustava transformatorskih stanica i dalekovoda u cilju pouzdanijeg napajanja i podizanja prijenosne moći </t>
  </si>
  <si>
    <t>Mjere poticanja energetske učinkovitosti u javnoj rasvjeti</t>
  </si>
  <si>
    <t>Provedba promotivnih programa i programa edukacije građana i MSP-ova o važnosti i mogućnostima povećanja energetske učinkovitosti i korištenja OIE</t>
  </si>
  <si>
    <t>Mjere poticanje povećanja energetske učinkovitosti i korištenja obnovljivih energenata u MSP-u</t>
  </si>
  <si>
    <t>3.2.</t>
  </si>
  <si>
    <t>3.2.1.</t>
  </si>
  <si>
    <t>Unaprjeđenje efikasnosti prometa na području Grada Omiša u kontekstu prometnih tokova šireg područja, prometne povezanosti i održive urbane mobilnosti</t>
  </si>
  <si>
    <t>Unaprjeđenje cestovne prometne mreže i sustava za upravljanje i sigurnosti u prometu</t>
  </si>
  <si>
    <t>Izgradnja nedostajućih uličnih i cestovnih spojeva i rekonstrukcija raskrižja</t>
  </si>
  <si>
    <t xml:space="preserve">Poboljšanje infrastrukture pješačkih zona i javno prometnih površina (izgradnja šetnica i sl.) </t>
  </si>
  <si>
    <t xml:space="preserve">Poboljšanje prometne signalizacije na nerazvrstanim i lokalnim cestama </t>
  </si>
  <si>
    <t>Mjere povećanja zaštite okoliša od štetnog djelovanja prometa (bukobrani, bankine…)</t>
  </si>
  <si>
    <t>3.2.2.</t>
  </si>
  <si>
    <t xml:space="preserve">Unaprjeđenje sustava javnog gradskog i prigradskog prijevoza i jačanje multimodalne funkcije </t>
  </si>
  <si>
    <t>Izrada i implementacija plana održive urbane mobilnosti (POUM)</t>
  </si>
  <si>
    <t xml:space="preserve">Uspostava sustava dužobalnog javnog gradskog prijevoza putem nabave manjih putničkih brodova koji zadovoljavaju standarde niske emisije ugljika </t>
  </si>
  <si>
    <t>Jačanje multimodalne funkcije grada Omiša boljim sustavom povezivanja cestovnog prometa i javnog gradskog i prigradskog prijevoza, biciklističkog prometa, pomorskog prometa i gradske luke, pristaništa na rijeci Cetini</t>
  </si>
  <si>
    <t xml:space="preserve">Razvoj sustava infrastrukture park and ride te bike and ride </t>
  </si>
  <si>
    <t>Analiza potreba i izgradnja javnih garaža (posebice na području Punta)</t>
  </si>
  <si>
    <t>3.2.3.</t>
  </si>
  <si>
    <t>Unaprjeđenje pomorske infrastrukture i usluga</t>
  </si>
  <si>
    <t>Gradnja vezova za turističke brodove</t>
  </si>
  <si>
    <t>3.2.4.</t>
  </si>
  <si>
    <t>Razvoj pješačkog i biciklističkog prometa</t>
  </si>
  <si>
    <t>Uvođenje sustava javnih bicikala</t>
  </si>
  <si>
    <t>Provedba kampanja za popularizaciju biciklizma i edukacija biciklista</t>
  </si>
  <si>
    <t>3.3.</t>
  </si>
  <si>
    <t>3.3.1.</t>
  </si>
  <si>
    <t>Integrirano upravljanje postojećim i razvoj novih javnih površina</t>
  </si>
  <si>
    <t>Prenamjena brownfield područja</t>
  </si>
  <si>
    <t xml:space="preserve">Aktivnosti pripreme i realizacije projekata obnove: preuređenje prostora bivše tvornice cementa "Renko Šperac" u područje ugostiteljsko-turističke namjene; preuređenje prostora bivšeg vojnog objekta u naselju Slime-Dovanj u interpretacijski centar adrenalinskog turizma; preuređenje objekta "Dom omladine" u coworking kulturni centar; prenamjena bivšeg vojnog kompleksa Ostrvica u poduzetnički centar za potporu poljoprivrednicima; prostor srušene tvornice cementa Palaveršić </t>
  </si>
  <si>
    <t>3.3.2.</t>
  </si>
  <si>
    <t>Unaprjeđenje i gospodarenje javnim površinama</t>
  </si>
  <si>
    <t>3.4.</t>
  </si>
  <si>
    <t>3.4.1.</t>
  </si>
  <si>
    <t xml:space="preserve">Unapređenje sustava upravljanja zaštićenim krajobrazom kanjona Cetine </t>
  </si>
  <si>
    <t>Mapiranje ovlasti nad upravljanjem i zaštitom zaštićenog područja kanjona rijeke Cetine</t>
  </si>
  <si>
    <t>Uspostava nove javne ustanove za upravljanje zaštićenim područjem kanjona rijeke Cetine</t>
  </si>
  <si>
    <t>Izrada plana upravljanja zaštićenim područjem kanjona rijeke Cetine</t>
  </si>
  <si>
    <t>Izrada plana upravljanja posjetiteljima u zaštićenom području kanjona rijeke Cetine</t>
  </si>
  <si>
    <t>Izrada plana i sustavno praćenje aktivnosti koje se obavljanju na području kanjona rijeke Cetini (turizam, sportske aktivnosti, upravljanje vodama i šumama i sl.)</t>
  </si>
  <si>
    <t>3.4.2.</t>
  </si>
  <si>
    <t>Održivo korištenje prirodne i kulturne baštine u svrhu očuvanja i turističke valorizacije</t>
  </si>
  <si>
    <t>Poticanje aktivnosti u svrhu očuvanja i održavanja visokog stupnja krajobrazne, biološke i georaznolikosti</t>
  </si>
  <si>
    <t>Provedba strateških projekata obnove, rekonstrukcije i interpretacije prirodne i kulturne baštine (interpretacijski centri, integrirani program revitalizacije fortifikacijskog sustava Omiša i dr.) te izgradnja prateće infrastrukture</t>
  </si>
  <si>
    <t>Izrada planova upravljanja, konzervatorskih analiza i smjernica za zaštićena područja, lokalitete i objekte prirodne baštine</t>
  </si>
  <si>
    <t>Razvoj novih turističkih proizvoda povezanih s kulturnom baštinom i njena promocija</t>
  </si>
  <si>
    <t>Izrada planova upravljanja, konzervatorskih analiza i smjernica za zaštićena područja, lokalitete i objekte kulturne baštine</t>
  </si>
  <si>
    <t>3.4.3.</t>
  </si>
  <si>
    <t>Organizacija i unaprjeđenje sustava praćenja kakvoće okoliša i podizanje svijesti o važnosti očuvanja okoliša</t>
  </si>
  <si>
    <t>Izrada strateške karte buke i prevencija zagađenja bukom putem građevinskih i prostornoplanskih dokumenata</t>
  </si>
  <si>
    <t>Izgradnja, obnova i nadogradnja postrojenja za prikupljanje otpada u moru (kolektori), pročišćavanje otpadnih voda i septičkih jama te postrojenja za obnovu mulja</t>
  </si>
  <si>
    <t>Nabavka i instalacija uređaja za prihvat i obradu sakupljenog otpada s mora</t>
  </si>
  <si>
    <t>Regeneracija šuma i šumskog zemljišta pošumljavanjem autohtonim vrstama i mjerama obnove uništenih i oštećenih šumskih sastojina</t>
  </si>
  <si>
    <t>Provedba promotivnih aktivnosti za podizanje svijesti o problemima okoliša i mjerama za očuvanje okoliša</t>
  </si>
  <si>
    <t>3.4.4.</t>
  </si>
  <si>
    <t>Unaprjeđenje sustava zaštite i spašavanja</t>
  </si>
  <si>
    <t>Poboljšanja u funkcioniranju pojedinih područja javnih usluga (vatrogasne službe, i dr.) kroz razne oblike obuke (seminari, radionice, vježbe i sl.) i obrazovne module koji se temelje na korištenju najnovijih tehnologija i opreme</t>
  </si>
  <si>
    <t>Osnaženje suradnje svih nadležnih institucija u zaštiti od prirodnih i antropogenih rizika kroz integraciju u jedinstveni sustav zaštite i spašavanja</t>
  </si>
  <si>
    <t>Izrada planova praćenja, prevencije i djelovanja u slučaju svih vrsta rizika</t>
  </si>
  <si>
    <t>Razvoj organizacijskih sustava i kapaciteta za upozoravanje i zaštitu od svih vrsta katastrofa</t>
  </si>
  <si>
    <t>Nabava opreme i napredne tehnologije za prevenciju i sanaciju rizika i onečišćenja</t>
  </si>
  <si>
    <t>Unaprjeđenje i izgradnja vatrogasnih putova, prosjeke i osmatračnica u svrhu smanjenja opasnosti od požara</t>
  </si>
  <si>
    <t>Ulaganje u infrastrukturu i opremanje vatrogasnih domova u svrhu učinkovite zaštite od požara</t>
  </si>
  <si>
    <t>Informiranje i edukacija građana za postupanje u slučaju rizika</t>
  </si>
  <si>
    <t>Nabava opreme i izgradnja infrastrukture za smanjenje štete od katastrofa</t>
  </si>
  <si>
    <t>4.</t>
  </si>
  <si>
    <t>4.1.</t>
  </si>
  <si>
    <t>4.1.1.</t>
  </si>
  <si>
    <t>Dobro upravljanje</t>
  </si>
  <si>
    <t>Povećanje učinkovitosti javne uprave</t>
  </si>
  <si>
    <t>Unaprjeđenje poslovnih procesa javne uprave</t>
  </si>
  <si>
    <t>Kontinuirano osposobljavanje i obrazovanje javnih djelatnika u skladu s potrebama javnog upravljanja</t>
  </si>
  <si>
    <t>Jačanje osposobljenosti djelatnika javne uprave za pripremu i provedbu projekata međunarodne suradnje</t>
  </si>
  <si>
    <t>Razvoj sustava upravljanja ljudskim resursima i provedba IKT rješenja u sustavu upravljanja ljudskim resursima</t>
  </si>
  <si>
    <t>Uspostava sustava nadzora za praćenje učinaka javnih poduzeća</t>
  </si>
  <si>
    <t>4.1.2.</t>
  </si>
  <si>
    <t xml:space="preserve">Osnaženje kapaciteta i suradnje među svim akterima razvoja </t>
  </si>
  <si>
    <t>Uspostava platformi za umrežavanje subjekata iz javnog, privatnog i civilnog sektora</t>
  </si>
  <si>
    <t>Organizacija redovitih tematskih radnih sastanaka relevantnih sektorskih predstavnika</t>
  </si>
  <si>
    <t>Organizacija i provođenje edukacija svih aktera o strateškom planiranju i mogućnostima korištenja financijskih instrumenata</t>
  </si>
  <si>
    <t>Poticanje osnivanja i djelovanja udruga, posebno u sektorima koji su identificirani kao deficitarni</t>
  </si>
  <si>
    <t>Jačanje svijesti građana o važnosti i mogućnostima djelovanja organizacija civilnog društva u pripremi, donošenju i provođenju javnih politika kroz organizaciju tribina, skupova i sl.</t>
  </si>
  <si>
    <t>ESI</t>
  </si>
  <si>
    <t>ESI, ostali izvori financiranja</t>
  </si>
  <si>
    <t>ESI, ostali izvori (privatni izvor financiranja)</t>
  </si>
  <si>
    <t>Novoobnovljeni i izgrađeni društveni objekti</t>
  </si>
  <si>
    <t>Uspostavljena javna ustanova za upravljanje zaštićenim područjem kanjona rijeke Cetine</t>
  </si>
  <si>
    <t>Uspostavljen sustav praćenja učinka javnih poduzeća</t>
  </si>
  <si>
    <t>Podrška razvoju socijalnog poduzetništva</t>
  </si>
  <si>
    <t>Nadogradnja i razvoj investicijskog kataloga</t>
  </si>
  <si>
    <t>Pružanje usluga savjetovanja poduzetnika</t>
  </si>
  <si>
    <t>Razvoj programa za privlačenje ulaganja i internacionalizacije poslovanja</t>
  </si>
  <si>
    <t>Analiza stanja i potražnje vezano za postojeće i planirane poduzetničke zone</t>
  </si>
  <si>
    <t xml:space="preserve">Razvoj mentorskog pristupa prema novim poduzećima (mapiranje kooperanata i osnivanje lokalnih partnerstava) </t>
  </si>
  <si>
    <t>Izrada strategije razvoja kulturne i kreativne industrije</t>
  </si>
  <si>
    <t>Koordinacija dionika i poticanje različitih oblika unutarsektorske i međusektorske suradnje u razvoju novih i promociji novih i postojećih turističkih sadržaja i proizvoda povezanih s kulturnom i prirodnom baštinom</t>
  </si>
  <si>
    <t>Organizacija edukacija o mogućnostima razvoja i marketinga selektivnih oblika turizma i integrirane ponude (obala-zaleđe)</t>
  </si>
  <si>
    <t>Organizacija, promocija i subvencioniranje kulturnih, gastronomskih, glazbenih i sportskih događanja i manifestacija izvan sezone</t>
  </si>
  <si>
    <t>Potpora projektima revitalizacije zapuštenih ili napuštenih ruralnih cjelina kroz projekte "etno-eko"</t>
  </si>
  <si>
    <t>Definiranje prostorno-planskih uvjeta za nove kapacitete privatnog smještaja</t>
  </si>
  <si>
    <t>Podrška podizanju razine kvalitete postojećih smještajnih objekata</t>
  </si>
  <si>
    <t>Podrška standardizaciji kvalitete turističke infrastrukture</t>
  </si>
  <si>
    <t>Razvoj i unaprjeđenje prostora za održavanje i razvoj infrastrukture za realizaciju turističkih događanja i manifestacija</t>
  </si>
  <si>
    <t>Unaprjeđenje i prostorno razmještanje postojećih turističkih informativnih centara u cilju bolje vidljivosti i predstavljanja ponude</t>
  </si>
  <si>
    <t>Izrada strategije razvoja turizma</t>
  </si>
  <si>
    <t>Definirati plan upravljanja prirodnim i kulturnim dobrima u turizmu</t>
  </si>
  <si>
    <t>Edukacija dionika  o podizanju kvalitete usluga i procesima upravljanja na razini destinacije</t>
  </si>
  <si>
    <t>Potpora poslovanju subjekata u poljoprivredi i ribarstvu</t>
  </si>
  <si>
    <t>Poticanje programa edukacije gospodarskih subjekata u poljoprivredi i ribarstvu</t>
  </si>
  <si>
    <t>Subvencioniranje nabave poljoprivredne i ribarske opreme</t>
  </si>
  <si>
    <t>Unaprjeđenje kvalitete života kroz ulaganja u razvoj društvene infrastrukture i društvenih usluga</t>
  </si>
  <si>
    <t>Osiguranje adekvatnog prostora za provođenje nastavnih i izvannastavnih aktivnosti</t>
  </si>
  <si>
    <t>Izgradnja, opremanje i adaptacija dječjih vrtića</t>
  </si>
  <si>
    <t>Izgradnja Centra predškolskog odgoja</t>
  </si>
  <si>
    <t>Prilagodba odgojno-obrazovnih ustanova za pristup osobama s invaliditetom</t>
  </si>
  <si>
    <t xml:space="preserve">Mjere unaprjeđenja pristupa kvalitetnom obrazovanju za djecu i učenike iz skupina u nepovoljnom položaju i pripadnicima manjina </t>
  </si>
  <si>
    <t>Poticanje suradnje obrazovnih institucija i gospodarskih subjekata</t>
  </si>
  <si>
    <t>Programi stipendiranja, osposobljavanja i prekvalifikacije u deficitarna zanimanja</t>
  </si>
  <si>
    <t>Podrška u realizaciji mjera samozapošljavanja</t>
  </si>
  <si>
    <t>Aktivnosti individualne podrške, savjetovanja i osposobljavanja za usavršavanje kompetencija i radnih vještina</t>
  </si>
  <si>
    <t>Podrška provedbi aktivnosti usmjerenih na podizanje javne svijesti o mogućnostima cjeloživotnog obrazovanja</t>
  </si>
  <si>
    <t>Potpora lokalnim partnerstvima za zapošljavanje (LPZ)</t>
  </si>
  <si>
    <t>Podrška programu stručnog osposobljavanja</t>
  </si>
  <si>
    <t>Podrška i mjere potpore za osposobljavanje i zapošljivost NEET skupine</t>
  </si>
  <si>
    <t>Uspostava baze pružatelja i korisnika socijalnih usluga</t>
  </si>
  <si>
    <t>Umrežavanje i koordinacija svih dionika u području socijalne skrbi</t>
  </si>
  <si>
    <t>Poboljšanje infrastrukture i opremanje pružatelja socijalnih usluga u svrhu pružanja kvalitetnijih socijalnih usluga u zajednici</t>
  </si>
  <si>
    <t>Opremanje i potpora radu mobilnih timova izvaninstitucionalne skrbi</t>
  </si>
  <si>
    <t>Razvoj usluga deinstitucionalnog smještaja za osobe s posebnim potrebama</t>
  </si>
  <si>
    <t>Razvoj izvaninstitucionalnih oblika skrbi za osobe starije dobi</t>
  </si>
  <si>
    <t>Poboljšanje dostupnosti usluga za osobe s invaliditetom</t>
  </si>
  <si>
    <t>Razvoj socijalnih usluga za mlade</t>
  </si>
  <si>
    <t>Poboljšanje sustava hitne pomoći te osiguravanje i podrška dodatnim timovima hitne pomoći</t>
  </si>
  <si>
    <t>Podrška obnovi i opremanju zdravstvene infrastrukture</t>
  </si>
  <si>
    <t>Podrška proširenju zdravstvenih usluga</t>
  </si>
  <si>
    <t>Podrška jačanju kapaciteta privatnog sektora u zdravstvu</t>
  </si>
  <si>
    <t>Obnova i gradnja socijalnih stanova</t>
  </si>
  <si>
    <t>Podrška daljnjem razvoju POS programa</t>
  </si>
  <si>
    <t>Unaprjeđenje kulturnih sadržaja i programa te poticanje uključenosti u kulturne aktivnosti</t>
  </si>
  <si>
    <t>Razvoj platforme koja će podržati suradnju institucija iz područja kulture, kulturnih i kreativnih industrija i dionika iz civilnog sektora</t>
  </si>
  <si>
    <t>Podrška jačanju promocije, vidljivosti i posjećenosti događanja i manifestacija kroz prilagodbu programa</t>
  </si>
  <si>
    <t>Poticanje suradnje gospodarskog i kulturnog sektora s ciljem razvoja projekata i osiguranja održivih izvora financiranja</t>
  </si>
  <si>
    <t>Poticanje uključenosti civilnog sektora u kulturu i inovativne kulturno-umjetničke djelatnosti</t>
  </si>
  <si>
    <t>Osiguranje prostora za izvedbene umjetnosti</t>
  </si>
  <si>
    <t>Izgradnja atraktivne pozornice na otvorenom</t>
  </si>
  <si>
    <t>Prilagodba kulturnih ustanova za pristup osobama s invaliditetom</t>
  </si>
  <si>
    <t>Obnova i rekonstrukcija znamenitosti kulturne/tradicijske baštine</t>
  </si>
  <si>
    <t>Izgradnja, obnova i opremanje kulturnih centara (domova kulture)</t>
  </si>
  <si>
    <t>Izrada Strategije kulturnog razvitka Grada Omiša</t>
  </si>
  <si>
    <t>Osnivanje i podrška radu Kulturnog vijeća Grada Omiša s ciljem strateškog usmjeravanja investicija u programe u kulturi</t>
  </si>
  <si>
    <t>Podrška zaštiti i obnovi nematerijalne kulturne baštine</t>
  </si>
  <si>
    <t>Podrška umrežavanju udruga, KUD-ova i kulturnih institucija u razvoju i realizaciji kulturnih programa</t>
  </si>
  <si>
    <t>Izgradnja i rekonstrukcija javnih dječjih igrališta</t>
  </si>
  <si>
    <t>Rekonstrukcija, renovacija i modernizacija starih i napuštenih društvenih objekata s ciljem revitalizacije društvenih sadržaja</t>
  </si>
  <si>
    <t>Poticanje suradnje turističkog i sportsko-rekreacijskog sektora</t>
  </si>
  <si>
    <t>Razvoj infrastrukture za odlaganje otpada i recikliranje</t>
  </si>
  <si>
    <t>Nabava posebne opreme za gospodarenje otpadom</t>
  </si>
  <si>
    <t>Sanacija ekološki kritičnih točaka te divljih i starih odlagališta otpada</t>
  </si>
  <si>
    <t>Uspostava sustava održavanja komunalnog reda Grada Omiša</t>
  </si>
  <si>
    <t>Povećanje kapaciteta vodoopskrbnog sustava</t>
  </si>
  <si>
    <t>Obnova i proširenje vodoopskrbne infrastrukture (posebice u područjima u kojima ona nedostaje)</t>
  </si>
  <si>
    <t>Rekonstrukcija postojećih i izgradnja novih dijelova mreže za prikupljanje i odvodnju otpadnih voda i oborinske odvodnje</t>
  </si>
  <si>
    <t>Realizacija planiranog sustava odvodnje pročišćavanja i ispuštanja otpadnih voda</t>
  </si>
  <si>
    <t>Poticanje korištenja modernih tehnologija u sustavu zbrinjavanja otpadnih voda</t>
  </si>
  <si>
    <t>Osiguranje izgradnje, održavanja i pražnjenja nepropusnih septičkih jama</t>
  </si>
  <si>
    <t xml:space="preserve">Planiranje, razvoj i realizacija strateškog projekta razvoja plinoopskrbne infrastrukture na području Grada Omiša i Splitsko-dalmatinske županije </t>
  </si>
  <si>
    <t>Implementacija inteligentnog prometnog sustava (ITS) nadzora i upravljanja prometom</t>
  </si>
  <si>
    <t>Poboljšanje regionalne mobilnosti kroz nadogradnju infrastrukture i sanaciju crnih/kritičnih točaka u prometnoj mreži</t>
  </si>
  <si>
    <t>Podrška pružanju usluga prijevoza na manje isplativim linijama</t>
  </si>
  <si>
    <t xml:space="preserve">Potpora nabavi eko-friendly autobusa i unaprjeđenju infrastrukture javnih prijevoznika </t>
  </si>
  <si>
    <t>Podrška modernizaciji korištenja sustava javnog prijevoza putem uvođenja jedinstvene prijevozne karte, sustava obavještavanja putnika, beskontaktnog plaćanja, pametne karte i sl.</t>
  </si>
  <si>
    <t>Izgradnja novih vezova za brodice</t>
  </si>
  <si>
    <t xml:space="preserve">Podrška rekonstrukciji i infrastrukturnom proširenju gradske luke Omiš </t>
  </si>
  <si>
    <t>Analiza potreba i izrada plana obnavljanja i izgradnje komunalnih lučica</t>
  </si>
  <si>
    <t>Uspostava javnog dužobalnog linijskog prijevoza u funkciji javnog gradskog i međugradskog prijevoza urbane aglomeracije Split i šire</t>
  </si>
  <si>
    <t xml:space="preserve">Obnova postojećih i izgradnja novih sustava biciklističkih staza </t>
  </si>
  <si>
    <t>Planiranje, nadogradnja postojećih i izgradnja novih sustava pješačkih staza</t>
  </si>
  <si>
    <t>Razvoj dokumentacije za prenamjenu i aktiviranje brownfield područja</t>
  </si>
  <si>
    <t>Unaprjeđenje postojećih i gradnja novih javnih gradskih površina</t>
  </si>
  <si>
    <t>Uvođenje registra ili informacijskog sustava javnih površina</t>
  </si>
  <si>
    <t>Poboljšanje suradnje i koordinacija svih dionika u procesu upravljanja i zaštite područja u cilju održivog korištenja prirodnih dobara područja kanjona Cetine kroz forum dionika</t>
  </si>
  <si>
    <t>Uspostava informacijskog sustava o vrijednim i zaštićenim područjima prirode te utvrđenim elementima krajobrazne, biološke i georaznolikosti</t>
  </si>
  <si>
    <t>Revitalizacija tradicijskih obrta kroz subvencioniranje i uključivanje u turističku ponudu</t>
  </si>
  <si>
    <t>Izrada planova za upravljanje i održivo gospodarenje prirodnom i kulturnom baštinom</t>
  </si>
  <si>
    <t>Podrška za inovativnu prezentaciju i promociju prirodne i kulturne baštine</t>
  </si>
  <si>
    <t>Uključivanje civilnog sektora u aktivnosti zaštite i očuvanja prirodne i kulturne baštine</t>
  </si>
  <si>
    <t>Uspostava i infrastrukturno opremanje sustava za mjerenje i praćenje kakvoće okoliša</t>
  </si>
  <si>
    <t>ESI, proračun Grada Omiša</t>
  </si>
  <si>
    <t>Kontinuirano mjerenje i praćenje kakvoće sastavnica okoliša</t>
  </si>
  <si>
    <t>Uključivanje civilnog sektora u aktivnosti zaštite i očuvanja okoliša</t>
  </si>
  <si>
    <t>Izgradnja i razvoj informacijskog sustava praćenja i potpore kvalitetnijeg upravljanja prostorom</t>
  </si>
  <si>
    <t>Razrada standardiziranih pravila za međusobnu suradnju institucija i organizacija iz različitih područja djelovanja</t>
  </si>
  <si>
    <t>Izgradnja webservisa za informiranje o natječajima za subvencioniranje, financiranje, edukacijama i razvojnim planovima i projektima u provedbi</t>
  </si>
  <si>
    <t>Razvoj kreativnih kulturnih industrija</t>
  </si>
  <si>
    <t>Koordinacija javnog prijevoza sa satnicama škola i izvannastavnim aktivnostima</t>
  </si>
  <si>
    <t>Podrška edukaciji nastavnika u stjecanju digitalnih kompetencija, posebice onih u strukovnom obrazovanju</t>
  </si>
  <si>
    <t>Jačanje kapaciteta obrazovnih institucija koje provode programe strukovnog obrazovanja</t>
  </si>
  <si>
    <t>Poticanje uvođenja i korištenja IKT-a u kreiranju i promociji ponude</t>
  </si>
  <si>
    <t>proračun Grada Omiša</t>
  </si>
  <si>
    <t>ESI, proračun Grada Omiša, ostali izvori (privatni izvor financiranja)</t>
  </si>
  <si>
    <t>proračun Grada Omiša, ESI</t>
  </si>
  <si>
    <t>proračun Grada Omiša, ESI, ostali izvori financiranja</t>
  </si>
  <si>
    <t>proračun Grada Omiša, ostali izvori financiranja</t>
  </si>
  <si>
    <t>ESI, proračun Grada Omiša, proračun JRS, ostali izvori financiranja</t>
  </si>
  <si>
    <t>Razvoj tematskih interpretacijskih centara</t>
  </si>
  <si>
    <t>projekt</t>
  </si>
  <si>
    <t>Interpretacijski centar Dalmatinske klape</t>
  </si>
  <si>
    <t>Obnova, izgradnja i opremanje sportsko-rekreacijske infrastrukture</t>
  </si>
  <si>
    <t>Rekonstrukcija i dogradnja gradskog stadiona Anđelko Marušić - Ferata</t>
  </si>
  <si>
    <t>Sportsko-rekreacijski i volonterski centar Kuglana</t>
  </si>
  <si>
    <t>Rekonstrukcija sportsko-rekreacijskog centra Punta</t>
  </si>
  <si>
    <t>Izgradnja/rekonstrukcija sportskih objekata na području Grada Omiša</t>
  </si>
  <si>
    <t xml:space="preserve">Biciklistička i trim staza Omiš-Radmanove mlinice </t>
  </si>
  <si>
    <t>Ulaganje u obnovljive izvore energije</t>
  </si>
  <si>
    <t>Vodoopskrba i odvodnja na području Grada Omiša</t>
  </si>
  <si>
    <t>Izrada projektne dokumentacije i izgradnja sekundarne mreže vodoopsrkbnog sustava Gornja Poljica</t>
  </si>
  <si>
    <t>Izgradnja sustava odvodnje otpadnih voda Omiš-Borak</t>
  </si>
  <si>
    <t>Odvodnja i vodoopsrkba naselja uz rijeku Cetinu</t>
  </si>
  <si>
    <t>Odvodnja i vodoopskrba naselja istočnog priobalja</t>
  </si>
  <si>
    <t>Razvoj HotSpotova</t>
  </si>
  <si>
    <t>Postavljenje bežičnog interneta na obalnom pojasu Dupci-Split (dionica Pisak-Omiš)</t>
  </si>
  <si>
    <t xml:space="preserve">Izgradnja građevinskog reciklažnog dvorišta i kompostane </t>
  </si>
  <si>
    <t>Reciklažno dvorište na području Grada Omiša</t>
  </si>
  <si>
    <t>Uređenje dječjih igrališta na području Grada Omiša</t>
  </si>
  <si>
    <t xml:space="preserve">Unaprjeđenje sportsko-rekreacijske infrastrukture </t>
  </si>
  <si>
    <t>Unaprjeđenje sportsko-rekreacijske infrastrukture i sadržaja</t>
  </si>
  <si>
    <t>2.8.</t>
  </si>
  <si>
    <t>Razvoj ostale društvene infrastrukture i sadržaja</t>
  </si>
  <si>
    <t>Razvoj ostalih društvenih sadržaja</t>
  </si>
  <si>
    <t>Izgradnja groblja i mrtvačnica na području Grada Omiša</t>
  </si>
  <si>
    <t>Postavljanje stanice za praćenje čistoće zraka i klimatske podatke (DHMZ)</t>
  </si>
  <si>
    <t>Uređenje protupožarnih putova na području Grada Omiša i susjednih jedinica lokalne samouprave</t>
  </si>
  <si>
    <t>Izgradnja/uređenje vatrogasnih domova na području Grada Omiša</t>
  </si>
  <si>
    <t>Sanacija stijena na području Grada Omiša</t>
  </si>
  <si>
    <t>Sanacija klizišta Mlija</t>
  </si>
  <si>
    <t>Energetska učinkovitost u javnoj rasvjeti</t>
  </si>
  <si>
    <t>Rekonstrukcija i proširenje objekta Doma zdravlja u naselju Omiš</t>
  </si>
  <si>
    <t>Izgradnja doma za starije i nemoćne na području Grada Omiša</t>
  </si>
  <si>
    <t>Opremanje i unaprjeđenje odgojno-obrazovnih ustanova za dnevni boravak predškolske djece</t>
  </si>
  <si>
    <t>Razvoj Dječjeg vrtića Omiš</t>
  </si>
  <si>
    <t>Proširenje Osnovne škole Josip Pupačić Omiš</t>
  </si>
  <si>
    <t>Izgradnja i opremanje nove SŠ "Jure Kaštelan" Omiš</t>
  </si>
  <si>
    <t>Podrška razvoju mjera zapošljavanja dugotrajno nezaposlenih osoba</t>
  </si>
  <si>
    <t>Mjere za smanjenje stope nezaposlenosti na području Grada Omiša</t>
  </si>
  <si>
    <t xml:space="preserve">Razvoj gospodarskih zona na području Grada Omiša </t>
  </si>
  <si>
    <t>Izgradnja obilaznice u razini</t>
  </si>
  <si>
    <t>Izgradnja/rekonstrukcija nerazvrstanih cesta</t>
  </si>
  <si>
    <t>Uređenje javno prometnih površina na području Grada Omiša</t>
  </si>
  <si>
    <t xml:space="preserve">Obnova tvrđava na području Grada Omiša </t>
  </si>
  <si>
    <t>Rekonstrukcija i dogradnja gradske luke Omiš</t>
  </si>
  <si>
    <t>Uspostava brodskih linija prema otoku Braču</t>
  </si>
  <si>
    <t>Podrška razvoju smještajne turističke infrastrukture</t>
  </si>
  <si>
    <t xml:space="preserve">Izgradnja/uređenje objekata u turizmu sa svrhom povećanja smještajnih kapaciteta </t>
  </si>
  <si>
    <t>Podrška izgradnji nove i uređenju postojeće infrastrukture luka posebne namjene</t>
  </si>
  <si>
    <t>Izgradnja eko-marine Ribnjak</t>
  </si>
  <si>
    <t>Izgradnja trim staza</t>
  </si>
  <si>
    <t xml:space="preserve">Uređenje Starog omiškog groblja u gradski park </t>
  </si>
  <si>
    <t xml:space="preserve">Ulaganje u razvoj eko-etno sela </t>
  </si>
  <si>
    <t>2.8.1.</t>
  </si>
  <si>
    <t xml:space="preserve">Izgradnja-uređenje objekata za društvene namjene </t>
  </si>
  <si>
    <t>Podrška zaštiti elemenata kulturne baštine</t>
  </si>
  <si>
    <t>Podrška zaštiti elemenata prirodne baštine</t>
  </si>
  <si>
    <t xml:space="preserve">Zaštita kulturne baštine na području Grada Omiša </t>
  </si>
  <si>
    <t xml:space="preserve">Podrška povećanja energetske učinkovitosti javnih i privatnih građevina </t>
  </si>
  <si>
    <t>Povećanje energetske učinkovitosti na području Grada Omiša</t>
  </si>
  <si>
    <t>Dohrana plaža na području Grada Omiša</t>
  </si>
  <si>
    <t>Uređenje obalnog pojasa Dupci-Split (dionica Pisak-Omiš)</t>
  </si>
  <si>
    <t>Razvoj alternativnih prometnih sustava</t>
  </si>
  <si>
    <t>Izgradnja heliodroma</t>
  </si>
  <si>
    <t>Podrška izradi planova razvoja i upravljanja</t>
  </si>
  <si>
    <t>Izrada planova razvoja i upravljanja</t>
  </si>
  <si>
    <t>Osnivanje zadruge na području Grada Omiša</t>
  </si>
  <si>
    <t>Uvođenje sustava praćenja provedbe strateških i planskih dokumenata na razini javne uprave</t>
  </si>
  <si>
    <t>Podrška implementaciji upravljačkih metoda sa svrhom unapređenja upravljanja u javnoj upravi</t>
  </si>
  <si>
    <t>Mjere za unapređenje upravljanja</t>
  </si>
  <si>
    <t>Partnerstvo s organizacijama civilnog društva u pružanju različitih oblika socijalnih usluga</t>
  </si>
  <si>
    <t>Uređenje obala na ušću rijeke Cetine</t>
  </si>
  <si>
    <t>Održivi razvoj rijeke Cetine</t>
  </si>
  <si>
    <t>Gradnja pješačkih staza uz prometnice, pješačkih nadhodnika i pothodnika (posebice na državnoj cesti D8), biciklističko-pješačkih mostova</t>
  </si>
  <si>
    <t>Pješački most Punta - Priko</t>
  </si>
  <si>
    <t>Uređenje Ulice fra Stjepana Vrlića u Omišu (izlaz Mlija)</t>
  </si>
  <si>
    <t>Uređenje Ulice Fošal</t>
  </si>
  <si>
    <t xml:space="preserve">Rast broja poslovnih subjekata </t>
  </si>
  <si>
    <t>Novopremljena i/ili novoizgrađena poduzetnička infrastruktura</t>
  </si>
  <si>
    <t>Broj poslovnih subjekata na 1.000 stanovnika</t>
  </si>
  <si>
    <t>broj</t>
  </si>
  <si>
    <t>m²</t>
  </si>
  <si>
    <t>Kumulativna površina novoopremljene i/ili novoizgrađene poduzetničke infrastrukture</t>
  </si>
  <si>
    <t>Broj novoobnovljenih i novoopremljenih društvenih ustanova</t>
  </si>
  <si>
    <t xml:space="preserve">Povećanje broja obnovljenih i opremljenih društvenih ustanova </t>
  </si>
  <si>
    <t>Stopa nezaposlenosti</t>
  </si>
  <si>
    <t>Prosječna godišnja stopa nezaposlenosti</t>
  </si>
  <si>
    <t>Unaprijeđena komunalna infrastruktura</t>
  </si>
  <si>
    <t>Kumulativni broj provedenih projekata unaprjeđenja komunalne infrastrukture</t>
  </si>
  <si>
    <t>Novoizgrađene ulice, asfaltirane makadamske ceste i rekonstruirana raskrižja</t>
  </si>
  <si>
    <t>Kumulativni broj kilometara novih izgrađenih ulica, asfaltiranih makadamskih cesta i rekonstruiranih raskrižja</t>
  </si>
  <si>
    <t>km</t>
  </si>
  <si>
    <t>Provedba projekata iz Strategije od strane javne uprave</t>
  </si>
  <si>
    <t>%</t>
  </si>
  <si>
    <t>Udio uspješno provedenih projekata iz Strategije od strane javne uprave planiranih u danoj godini</t>
  </si>
  <si>
    <t>Optimizacija poslovnih procesa javnih poduzeća</t>
  </si>
  <si>
    <t>Osnaživanje kapaciteta i suradnje između aktera razvoja</t>
  </si>
  <si>
    <t>Uspostavljanje platforme za osnaživanje kapaciteta i suradnje među akterima</t>
  </si>
  <si>
    <t>Kumulativan broj novih poduzeća smještenih u poslovnim zonama</t>
  </si>
  <si>
    <t>Poduzeća u poduzetničkim zonama</t>
  </si>
  <si>
    <t>Program razvoja poduzetničkih zona Grada Omiša</t>
  </si>
  <si>
    <t>Izrađen Program razvoja poduzetničkih zona Grada Omiša</t>
  </si>
  <si>
    <t>Turistička posjećenost izvan sezone</t>
  </si>
  <si>
    <t>Godišnji broj turista izvan turističke sezone</t>
  </si>
  <si>
    <t>Ispitivanje zadovoljstva posjetitelja različitim elementima ponude destinacije Grada Omiša</t>
  </si>
  <si>
    <t>Razina zadovoljstva posjetitelja različitim elementima ponude destinacije Grada Omiša</t>
  </si>
  <si>
    <t>Likertova skala (1-5)</t>
  </si>
  <si>
    <t>-</t>
  </si>
  <si>
    <t>Ekološka poljoprivredna gospodarstva</t>
  </si>
  <si>
    <t>Broj ekoloških poljoprivrednih gospodarstva</t>
  </si>
  <si>
    <t>Povećanje broja obiteljskih poljoprivrednih gospodarstava</t>
  </si>
  <si>
    <t>Povećanje prosječne poljoprivredne gustoće</t>
  </si>
  <si>
    <t>broj poljoprivrednih gospodarstava na 1.000 stanovnika</t>
  </si>
  <si>
    <t>Unaprijeđena odgojno-obrazovna infrastruktura</t>
  </si>
  <si>
    <t>Broj novoizgrađenih, obnovljenih i opremljenih društvenih ustanova</t>
  </si>
  <si>
    <t>Opremljene odgojno-obrazovne ustanove</t>
  </si>
  <si>
    <t>Udio odgojno-obrazovnih ustanova novoopremljenih specijaliziranom opremom</t>
  </si>
  <si>
    <t xml:space="preserve"> %</t>
  </si>
  <si>
    <t>Zaposlene osobe nakon pohađanja programa cjeloživotnog učenja i prekvalifikacije</t>
  </si>
  <si>
    <t>Broj osoba koje su se zaposlile unutar godinu dana nakon pohađanja programa cjeloživotnog učenja i prekvalifikacije</t>
  </si>
  <si>
    <t>Samozaposlene osobe</t>
  </si>
  <si>
    <t>Kumulativan broj osoba koje su pokrenule samostalno poslovanje</t>
  </si>
  <si>
    <t>Podrška programima cjeloživotnog obrazovanja</t>
  </si>
  <si>
    <t>Kumulativni broj osoba koje su prešle s institucionalne na izvaninstitucionalnu socijalnu skrb</t>
  </si>
  <si>
    <t>Deinstitucionalizacija socijalne skrbi</t>
  </si>
  <si>
    <t>Mobilni timovi socijalne skrbi</t>
  </si>
  <si>
    <t>Broj mobilnih timova socijalne skrbi</t>
  </si>
  <si>
    <t>Obnovljena i opremljena zdravstvena infrastruktura</t>
  </si>
  <si>
    <t>Broj novoobnovljenih i opremljenih jedinica zdravstvene infrastrukture</t>
  </si>
  <si>
    <t>Dodatni timovi hitne medicinske pomoći</t>
  </si>
  <si>
    <t>Broj osnovanih dodatnih timova hitne medicinske pomoći</t>
  </si>
  <si>
    <t>Obnovljene ili novosagrađene javne ili stambene jedinice</t>
  </si>
  <si>
    <t>Kumulativna površina obnovljenih ili novosagrađenih javnih ili stambenih jedinica</t>
  </si>
  <si>
    <t>Obnovljeni i izgrađeni stanovi POS programa</t>
  </si>
  <si>
    <t>Kumulativni broj obnovljenih i izgrađenih stanova POS-a</t>
  </si>
  <si>
    <t>2.5.2.</t>
  </si>
  <si>
    <t>Poticanje obnove i infrastrukturnog opremanja stambenih i javnih zgrada</t>
  </si>
  <si>
    <t>Subvencioniranje osnovnog infrastrukturnog opremanja kuća i stanova siromašnih obitelji</t>
  </si>
  <si>
    <t>Uređenje objekata u javnom vlasništvu radi povećanja funkcionalnosti</t>
  </si>
  <si>
    <t>2.6.4.</t>
  </si>
  <si>
    <t>Strategija kulturnog razvitka Grada Omiša</t>
  </si>
  <si>
    <t>Izrađena Strategija kulturnog razvitka Grada Omiša</t>
  </si>
  <si>
    <t>Razvoj postojećih i uvođenje novih infrastrukturnih kapaciteta u kulturi</t>
  </si>
  <si>
    <t>Površina novoobnovljenih ili novoizgrađenih infrastrukturnih kapaciteta u kulturi</t>
  </si>
  <si>
    <t>Izgrađena sportsko- rekreacijska infrastruktura</t>
  </si>
  <si>
    <t>Površina novoizgrađene sportsko-rekreacijske infrastrukture</t>
  </si>
  <si>
    <t>Opremljena dječjih igrališta i školske dvorane</t>
  </si>
  <si>
    <t>Broj uređenih/opremljenih dječjih igrališta i školskih dvorana</t>
  </si>
  <si>
    <t>Kumulativna površina novoobnovljenih i izgrađenih društvenih objekata</t>
  </si>
  <si>
    <t>Unaprjeđenje komunalnih i komunikacijskih infrastrukturnih sustava</t>
  </si>
  <si>
    <t>Novoizgrađeni objekti za unaprjeđenje sustava gospodarenja otpadom</t>
  </si>
  <si>
    <t>Broj reciklažnih dvorišta i zelenih otoka</t>
  </si>
  <si>
    <t>Stanovništvo priključeno na sustav odvodnje</t>
  </si>
  <si>
    <t>Udio stanovništva priključenog na sustav odvodnje</t>
  </si>
  <si>
    <t>Izgrađene i obnovljene prometne trase</t>
  </si>
  <si>
    <t>Povećanje sigurnosti u prometu</t>
  </si>
  <si>
    <t>Broj saniranih točaka s većom opasnošću za sudionike u prometu</t>
  </si>
  <si>
    <t>Površina obnovljenih brownfield područja</t>
  </si>
  <si>
    <t>Uspostavljanje informacijskog sustava javnih zelenih površina</t>
  </si>
  <si>
    <t>Uveden registar javnih zelenih površina</t>
  </si>
  <si>
    <t>Uspostava učinkovitog sustava očuvanja, zaštite i upravljanja prirodnom i kulturnom baštinom te unaprjeđenje sustava zaštite i spašavanja</t>
  </si>
  <si>
    <t>Broj saniranih točaka opasnosti za stanovništvo</t>
  </si>
  <si>
    <t>Sanacija točaka povećane opasnosti za stanovništvo</t>
  </si>
  <si>
    <t>1.1.1.6.</t>
  </si>
  <si>
    <t>1.1.1.7.</t>
  </si>
  <si>
    <t>1.1.1.8.</t>
  </si>
  <si>
    <t>1.1.1.9.</t>
  </si>
  <si>
    <t>1.1.2.6.</t>
  </si>
  <si>
    <t>1.1.4.1.</t>
  </si>
  <si>
    <t>1.1.4.2.</t>
  </si>
  <si>
    <t>1.1.4.3.</t>
  </si>
  <si>
    <t>1.2.1.1.</t>
  </si>
  <si>
    <t>1.2.1.2.</t>
  </si>
  <si>
    <t>1.2.1.3.</t>
  </si>
  <si>
    <t>1.2.1.4.</t>
  </si>
  <si>
    <t>1.2.1.5.</t>
  </si>
  <si>
    <t>1.2.1.6.</t>
  </si>
  <si>
    <t>1.2.2.1.</t>
  </si>
  <si>
    <t>1.2.2.2.</t>
  </si>
  <si>
    <t>1.2.2.3.</t>
  </si>
  <si>
    <t>1.2.2.4.</t>
  </si>
  <si>
    <t>1.2.2.5.</t>
  </si>
  <si>
    <t>1.2.2.6</t>
  </si>
  <si>
    <t>1.2.2.7.</t>
  </si>
  <si>
    <t>1.2.2.8.</t>
  </si>
  <si>
    <t>1.2.2.9.</t>
  </si>
  <si>
    <t>1.2.3.1.</t>
  </si>
  <si>
    <t>1.2.3.2.</t>
  </si>
  <si>
    <t>1.2.3.3.</t>
  </si>
  <si>
    <t>1.2.3.4.</t>
  </si>
  <si>
    <t>1.2.3.5.</t>
  </si>
  <si>
    <t>1.2.3.6.</t>
  </si>
  <si>
    <t>1.2.3.7.</t>
  </si>
  <si>
    <t>1.3.1.1.</t>
  </si>
  <si>
    <t>1.3.1.2.</t>
  </si>
  <si>
    <t>1.3.1.3.</t>
  </si>
  <si>
    <t>1.3.1.4.</t>
  </si>
  <si>
    <t>1.3.1.5.</t>
  </si>
  <si>
    <t>1.3.1.6.</t>
  </si>
  <si>
    <t>1.3.1.7.</t>
  </si>
  <si>
    <t>1.3.1.8.</t>
  </si>
  <si>
    <t>1.3.2.1.</t>
  </si>
  <si>
    <t>1.3.2.2.</t>
  </si>
  <si>
    <t>1.3.2.3.</t>
  </si>
  <si>
    <t>1.3.3.1.</t>
  </si>
  <si>
    <t>1.3.3.2.</t>
  </si>
  <si>
    <t>1.3.3.3.</t>
  </si>
  <si>
    <t>1.3.3.4.</t>
  </si>
  <si>
    <t>2.1.1.1.</t>
  </si>
  <si>
    <t>2.1.1.2.</t>
  </si>
  <si>
    <t>2.1.1.3.</t>
  </si>
  <si>
    <t>2.1.1.4.</t>
  </si>
  <si>
    <t>2.1.1.5.</t>
  </si>
  <si>
    <t>2.1.1.6.</t>
  </si>
  <si>
    <t>2.1.1.7.</t>
  </si>
  <si>
    <t>2.1.1.8.</t>
  </si>
  <si>
    <t>2.1.1.9.</t>
  </si>
  <si>
    <t>2.1.1.10.</t>
  </si>
  <si>
    <t>2.2.1.1.</t>
  </si>
  <si>
    <t>2.2.1.2.</t>
  </si>
  <si>
    <t>2.2.1.3.</t>
  </si>
  <si>
    <t>2.2.1.4.</t>
  </si>
  <si>
    <t>2.2.2.1.</t>
  </si>
  <si>
    <t>2.2.2.2.</t>
  </si>
  <si>
    <t>2.2.2.3.</t>
  </si>
  <si>
    <t>2.2.2.4.</t>
  </si>
  <si>
    <t>2.2.2.5.</t>
  </si>
  <si>
    <t>2.2.2.6.</t>
  </si>
  <si>
    <t>2.2.2.7.</t>
  </si>
  <si>
    <t>2.2.2.8.</t>
  </si>
  <si>
    <t>2.3.1.1.</t>
  </si>
  <si>
    <t>2.3.1.2.</t>
  </si>
  <si>
    <t>2.3.1.3.</t>
  </si>
  <si>
    <t>2.3.1.4.</t>
  </si>
  <si>
    <t>2.3.1.5.</t>
  </si>
  <si>
    <t>2.3.1.6.</t>
  </si>
  <si>
    <t>2.3.2.1.</t>
  </si>
  <si>
    <t>2.3.2.2.</t>
  </si>
  <si>
    <t>2.3.2.3.</t>
  </si>
  <si>
    <t>2.3.2.4.</t>
  </si>
  <si>
    <t>2.3.2.5.</t>
  </si>
  <si>
    <t>2.3.2.6.</t>
  </si>
  <si>
    <t>2.3.2.7.</t>
  </si>
  <si>
    <t>2.3.2.8.</t>
  </si>
  <si>
    <t>2.3.2.9.</t>
  </si>
  <si>
    <t>2.3.3.1.</t>
  </si>
  <si>
    <t>2.3.3.2.</t>
  </si>
  <si>
    <t>2.3.3.3.</t>
  </si>
  <si>
    <t>2.3.3.4.</t>
  </si>
  <si>
    <t>2.4.1.1.</t>
  </si>
  <si>
    <t>2.4.1.2.</t>
  </si>
  <si>
    <t>2.4.1.3.</t>
  </si>
  <si>
    <t>2.4.1.4.</t>
  </si>
  <si>
    <t>2.4.1.5.</t>
  </si>
  <si>
    <t>2.4.1.6.</t>
  </si>
  <si>
    <t>2.4.1.7.</t>
  </si>
  <si>
    <t>2.4.1.8.</t>
  </si>
  <si>
    <t>2.5.1.1.</t>
  </si>
  <si>
    <t>2.5.1.2.</t>
  </si>
  <si>
    <t>2.5.1.3.</t>
  </si>
  <si>
    <t>2.5.1.4.</t>
  </si>
  <si>
    <t>2.5.1.5.</t>
  </si>
  <si>
    <t>2.5.2.1.</t>
  </si>
  <si>
    <t>2.5.2.2.</t>
  </si>
  <si>
    <t>2.6.1.1.</t>
  </si>
  <si>
    <t>2.6.1.2.</t>
  </si>
  <si>
    <t>2.6.1.3.</t>
  </si>
  <si>
    <t>2.6.1.4.</t>
  </si>
  <si>
    <t>2.6.1.5.</t>
  </si>
  <si>
    <t>2.6.1.6.</t>
  </si>
  <si>
    <t>2.6.1.7.</t>
  </si>
  <si>
    <t>2.6.1.8.</t>
  </si>
  <si>
    <t>2.6.1.9.</t>
  </si>
  <si>
    <t>2.6.1.10.</t>
  </si>
  <si>
    <t>2.6.2.1.</t>
  </si>
  <si>
    <t>2.6.2.2.</t>
  </si>
  <si>
    <t>2.6.2.3.</t>
  </si>
  <si>
    <t>2.6.2.4.</t>
  </si>
  <si>
    <t>2.6.2.5.</t>
  </si>
  <si>
    <t>2.6.2.6.</t>
  </si>
  <si>
    <t>2.6.2.7.</t>
  </si>
  <si>
    <t>2.6.2.8.</t>
  </si>
  <si>
    <t>2.6.3.1.</t>
  </si>
  <si>
    <t>2.6.3.2.</t>
  </si>
  <si>
    <t>2.6.3.3.</t>
  </si>
  <si>
    <t>2.6.3.4.</t>
  </si>
  <si>
    <t>2.6.3.5.</t>
  </si>
  <si>
    <t>2.6.3.6.</t>
  </si>
  <si>
    <t>2.3.6.7.</t>
  </si>
  <si>
    <t>2.6.4.1.</t>
  </si>
  <si>
    <t>2.6.4.2.</t>
  </si>
  <si>
    <t>2.6.4.3.</t>
  </si>
  <si>
    <t>2.6.4.4.</t>
  </si>
  <si>
    <t>2.7.1.1.</t>
  </si>
  <si>
    <t>2.7.1.2.</t>
  </si>
  <si>
    <t>2.7.1.3.</t>
  </si>
  <si>
    <t>2.7.2.1.</t>
  </si>
  <si>
    <t>2.7.2.2.</t>
  </si>
  <si>
    <t>2.7.2.3.</t>
  </si>
  <si>
    <t>2.8.1.1.</t>
  </si>
  <si>
    <t>2.8.1.2.</t>
  </si>
  <si>
    <t>2.8.1.3.</t>
  </si>
  <si>
    <t>3.1.1.1.</t>
  </si>
  <si>
    <t>3.1.1.2.</t>
  </si>
  <si>
    <t>3.1.1.3.</t>
  </si>
  <si>
    <t>3.1.1.4.</t>
  </si>
  <si>
    <t>3.1.1.5.</t>
  </si>
  <si>
    <t>3.1.1.6.</t>
  </si>
  <si>
    <t>3.1.2.1.</t>
  </si>
  <si>
    <t>3.1.2.2.</t>
  </si>
  <si>
    <t>3.1.2.3.</t>
  </si>
  <si>
    <t>3.1.2.4.</t>
  </si>
  <si>
    <t>3.1.2.5.</t>
  </si>
  <si>
    <t>3.1.2.6.</t>
  </si>
  <si>
    <t>3.1.2.7.</t>
  </si>
  <si>
    <t>3.1.2.8.</t>
  </si>
  <si>
    <t>3.1.2.9.</t>
  </si>
  <si>
    <t>3.1.2.10.</t>
  </si>
  <si>
    <t>3.1.3.1.</t>
  </si>
  <si>
    <t>3.1.3.2.</t>
  </si>
  <si>
    <t>3.1.3.3.</t>
  </si>
  <si>
    <t>3.1.4.1.</t>
  </si>
  <si>
    <t>3.1.4.2.</t>
  </si>
  <si>
    <t>3.1.4.3.</t>
  </si>
  <si>
    <t>3.1.4.4.</t>
  </si>
  <si>
    <t>3.1.4.5.</t>
  </si>
  <si>
    <t>3.1.4.6.</t>
  </si>
  <si>
    <t>3.1.4.7.</t>
  </si>
  <si>
    <t>3.1.4.8.</t>
  </si>
  <si>
    <t>3.2.1.1.</t>
  </si>
  <si>
    <t>3.2.1.2.</t>
  </si>
  <si>
    <t>3.2.1.3.</t>
  </si>
  <si>
    <t>3.2.1.4.</t>
  </si>
  <si>
    <t>3.2.1.5.</t>
  </si>
  <si>
    <t>3.2.1.6.</t>
  </si>
  <si>
    <t>3.2.1.7.</t>
  </si>
  <si>
    <t>3.2.1.8.</t>
  </si>
  <si>
    <t>3.2.1.9.</t>
  </si>
  <si>
    <t>3.2.1.10.</t>
  </si>
  <si>
    <t>3.2.2.1.</t>
  </si>
  <si>
    <t>3.2.2.2.</t>
  </si>
  <si>
    <t>3.2.2.3.</t>
  </si>
  <si>
    <t>3.2.2.4.</t>
  </si>
  <si>
    <t>3.2.2.5.</t>
  </si>
  <si>
    <t>3.2.2.6.</t>
  </si>
  <si>
    <t>3.2.2.7.</t>
  </si>
  <si>
    <t>3.2.2.8.</t>
  </si>
  <si>
    <t>3.2.2.9.</t>
  </si>
  <si>
    <t>3.2.2.10.</t>
  </si>
  <si>
    <t>3.2.3.1.</t>
  </si>
  <si>
    <t>3.2.3.2.</t>
  </si>
  <si>
    <t>3.2.3.3.</t>
  </si>
  <si>
    <t>3.2.3.4.</t>
  </si>
  <si>
    <t>3.2.3.5.</t>
  </si>
  <si>
    <t>3.2.3.6.</t>
  </si>
  <si>
    <t>3.2.3.7.</t>
  </si>
  <si>
    <t>3.2.4.1.</t>
  </si>
  <si>
    <t>3.2.4.2.</t>
  </si>
  <si>
    <t>3.2.4.3.</t>
  </si>
  <si>
    <t>3.2.4.4.</t>
  </si>
  <si>
    <t>3.2.4.5.</t>
  </si>
  <si>
    <t>3.3.1.1.</t>
  </si>
  <si>
    <t>3.3.1.2.</t>
  </si>
  <si>
    <t>3.3.2.1.</t>
  </si>
  <si>
    <t>3.3.2.2.</t>
  </si>
  <si>
    <t>3.3.2.3.</t>
  </si>
  <si>
    <t>3.4.1.1.</t>
  </si>
  <si>
    <t>3.4.1.2.</t>
  </si>
  <si>
    <t>3.4.1.3.</t>
  </si>
  <si>
    <t>3.4.1.4.</t>
  </si>
  <si>
    <t>3.4.1.5.</t>
  </si>
  <si>
    <t>3.4.1.6.</t>
  </si>
  <si>
    <t>3.4.2.1.</t>
  </si>
  <si>
    <t>3.4.2.2.</t>
  </si>
  <si>
    <t>3.4.2.3.</t>
  </si>
  <si>
    <t>3.4.2.4.</t>
  </si>
  <si>
    <t>3.4.2.5.</t>
  </si>
  <si>
    <t>3.4.2.6.</t>
  </si>
  <si>
    <t>3.4.2.7.</t>
  </si>
  <si>
    <t>3.4.2.8.</t>
  </si>
  <si>
    <t>3.4.2.9.</t>
  </si>
  <si>
    <t>3.4.2.10.</t>
  </si>
  <si>
    <t>3.4.2.11.</t>
  </si>
  <si>
    <t>3.4.2.12.</t>
  </si>
  <si>
    <t>3.4.2.13.</t>
  </si>
  <si>
    <t>3.4.3.1.</t>
  </si>
  <si>
    <t>3.4.3.2.</t>
  </si>
  <si>
    <t>3.4.3.3.</t>
  </si>
  <si>
    <t>3.4.3.4.</t>
  </si>
  <si>
    <t>3.4.3.5.</t>
  </si>
  <si>
    <t>3.4.3.6.</t>
  </si>
  <si>
    <t>3.4.3.7.</t>
  </si>
  <si>
    <t>3.4.3.8.</t>
  </si>
  <si>
    <t>3.4.4.1.</t>
  </si>
  <si>
    <t>3.4.4.2.</t>
  </si>
  <si>
    <t>3.4.4.3.</t>
  </si>
  <si>
    <t>3.4.4.4.</t>
  </si>
  <si>
    <t>3.4.4.5.</t>
  </si>
  <si>
    <t>3.4.4.6.</t>
  </si>
  <si>
    <t>3.4.4.7.</t>
  </si>
  <si>
    <t>3.4.4.8.</t>
  </si>
  <si>
    <t>3.4.4.9.</t>
  </si>
  <si>
    <t>3.4.4.10.</t>
  </si>
  <si>
    <t>4.1.1.1.</t>
  </si>
  <si>
    <t>4.1.1.2.</t>
  </si>
  <si>
    <t>4.1.1.3.</t>
  </si>
  <si>
    <t>4.1.1.4.</t>
  </si>
  <si>
    <t>4.1.1.5.</t>
  </si>
  <si>
    <t>4.1.1.6.</t>
  </si>
  <si>
    <t>4.1.1.7.</t>
  </si>
  <si>
    <t>4.1.1.8.</t>
  </si>
  <si>
    <t>4.1.2.1.</t>
  </si>
  <si>
    <t>4.1.2.2.</t>
  </si>
  <si>
    <t>4.1.2.3.</t>
  </si>
  <si>
    <t>4.1.2.4.</t>
  </si>
  <si>
    <t>4.1.2.5.</t>
  </si>
  <si>
    <t>4.1.2.6.</t>
  </si>
  <si>
    <t>4.1.2.7.</t>
  </si>
  <si>
    <t>Razvoj ostale društvene infrastrukture i sadržaja za lokalne zajednice</t>
  </si>
  <si>
    <t>Podrška izgradnji strateškog projekta obilaznice Grada Omiša (dio dionice splitske obilaznice)</t>
  </si>
  <si>
    <t>Izrada plana razvoja sustava javnog gradskog i prigradskog prijevoza na području Grada Omiša</t>
  </si>
  <si>
    <t>Modernizacija morskih luka za javni promet lokalnog značaja</t>
  </si>
  <si>
    <t>Broj novoizgrađenih i obnovljenih prometnih trasa</t>
  </si>
  <si>
    <t>Obnova brownfield područja</t>
  </si>
  <si>
    <t>Širenje mreže za prikupljanje i odvodnju otpadnih voda prema zaobalju</t>
  </si>
  <si>
    <t>Unaprjeđenje proizvodnje poljoprivrednih i ribarskih proizvoda s posebnih naglaskom na autohtonim i eko proizvodima</t>
  </si>
  <si>
    <t>2.3.3.5.</t>
  </si>
  <si>
    <t>Podrška organizaciji kulturnih događanja i programa tijekom cijele godine</t>
  </si>
  <si>
    <t>Modernizacija postojećih i osiguravanje novih adekvatnih prostora za kulturne djelatnosti (multifunkcionalan kulturni centar i dr.)</t>
  </si>
  <si>
    <t>2.3.3.6.</t>
  </si>
  <si>
    <t>Poticanje suradnje svih dionika u razvoj programa socijalnog uključivanja</t>
  </si>
  <si>
    <t>1.3.1.9.</t>
  </si>
  <si>
    <t>Podrška mladim poljoprivrednicima u razvoju djelatnosti</t>
  </si>
  <si>
    <t>Osiguravanje kontinuiranog i adekvatnog održavanja i uređenja javnih gradskih površina</t>
  </si>
  <si>
    <t>1.2.2.10.</t>
  </si>
  <si>
    <t>Podrška prilagodbi turističke infrastrukture osobama s invaliditetom</t>
  </si>
  <si>
    <t>Sanacija kritičnih točaka povećane opasnosti za lokalno stanovništvo (sanacija opasnih stijena i dr.)</t>
  </si>
  <si>
    <t>Podrška obnovi postojećih i razvoju nove javne turističke infrastrukture (plaže i dr.)</t>
  </si>
  <si>
    <t>Podrška razvoju inovativnih turističkih proizvoda</t>
  </si>
  <si>
    <t>1.2.1.7.</t>
  </si>
  <si>
    <t>1.2.2.11.</t>
  </si>
  <si>
    <t>Podrška razvoju ugostiteljske turističke infrastrukture</t>
  </si>
  <si>
    <t>Podrška u rekonstrukciji državne ceste D8 i županijskih cesta, te čvorišta i dionica-poveznica na autocestu</t>
  </si>
  <si>
    <t>Izgradnja novih i rekonstrukcija postojećih dionica nerazvrstanih prometnica i obnova postojećih</t>
  </si>
  <si>
    <t>Razvoj ostale društvene infrastrukture potrebne lokalnim zajednicama</t>
  </si>
  <si>
    <t>3.1.4.9.</t>
  </si>
  <si>
    <t>Adaptacija i modernizacija javne rasvjete</t>
  </si>
  <si>
    <t>Podrška programima socijalnog uključivanja socijalno ugroženih skupina stanovništva</t>
  </si>
  <si>
    <t>Podrška daljnjem razvoju elektroenergetske mreže na području Grada Omiša</t>
  </si>
  <si>
    <t>proračun Grada Omiša, ESI, ostali izvori</t>
  </si>
  <si>
    <t>Tablica  1.: Aktivnosti i projekti</t>
  </si>
  <si>
    <t>2017.-2020.</t>
  </si>
  <si>
    <t>2017.-2018.</t>
  </si>
  <si>
    <t>2017.</t>
  </si>
  <si>
    <t>Grad Omiš</t>
  </si>
  <si>
    <t>Splitsko-dalmatinska županija, Grad Omiš</t>
  </si>
  <si>
    <t>Vlasnici kulturne baštine na području Grada Omiša</t>
  </si>
  <si>
    <t>Privatni investitori u sektoru turizma</t>
  </si>
  <si>
    <t>Grad Omiš i Dječji vrtić Omiš</t>
  </si>
  <si>
    <t>Grad Omiš, Župa sv. Mihovila Arkanđela Omiš</t>
  </si>
  <si>
    <t>Lučka uprava Splitsko-dalmatinske županije, Grad Omiš</t>
  </si>
  <si>
    <t>Splitsko-dalmatinska županija, Grad Omiš, Osnovna škola Josip Pupačić</t>
  </si>
  <si>
    <t>Grad Omiš, privatni sektor</t>
  </si>
  <si>
    <t>Izgradnja i unaprjeđenje biciklističke i pješačke infrastrukture</t>
  </si>
  <si>
    <t>Hrvatske ceste d.o.o</t>
  </si>
  <si>
    <t>Hrvatske ceste d.o.o, Županijska uprava za ceste</t>
  </si>
  <si>
    <t>TZ Grada Omiša</t>
  </si>
  <si>
    <t>HZZ Ispostava Omiš</t>
  </si>
  <si>
    <t>Centar za socijalnu skrb Omiš</t>
  </si>
  <si>
    <t>Dom zdravlja Omiš</t>
  </si>
  <si>
    <t>Centar za kulturu Omiš</t>
  </si>
  <si>
    <t>Promet Split</t>
  </si>
  <si>
    <t>Lučka ispostava Omiš</t>
  </si>
  <si>
    <t>Udruga Sagitta</t>
  </si>
  <si>
    <t>Izgradnja omiškog gusarskog broda Sagitta-omiške strijele i Muzeja omiških gusara</t>
  </si>
  <si>
    <t>Riva "Obala Sagitta" - tematska šetnica desne obale Cetine od mosta prema ušću</t>
  </si>
  <si>
    <t>proračun Grada Omiša, proračun TZ Grada Omiša</t>
  </si>
  <si>
    <t>proračun Grada Omiša, proračun TZ Grada Omiša, ostali izvori</t>
  </si>
  <si>
    <t>ESI, proračun Grada Omiša, ostali izvori</t>
  </si>
  <si>
    <t>ESI, proračun Grada Omiša, proračun TZ Grada Omiša, ostali izvori</t>
  </si>
  <si>
    <t>ESI, ostali izvori</t>
  </si>
  <si>
    <t>ESI, proračun TZ Grada Omiša, ostali izvori</t>
  </si>
  <si>
    <t>proračun Grada Omiša, proračun Lučke uprave Splitsko-dalmatinske županije</t>
  </si>
  <si>
    <t xml:space="preserve">proračun Grada Omiša, ostali izvori </t>
  </si>
  <si>
    <t>Grad Omiš, TZ Grada Omiša</t>
  </si>
  <si>
    <t>proračun TZ Grada Omiša, ostali izvori</t>
  </si>
  <si>
    <t xml:space="preserve"> TZ Grada Omiša</t>
  </si>
  <si>
    <t>Privatni dionici</t>
  </si>
  <si>
    <t>proračun Grada Omiša, ESI, proračun TZ Grada Omiša, proračun LAG-a Adrion</t>
  </si>
  <si>
    <t>proračun Grada Omiša, ESI, proračun LAG-a Adrion</t>
  </si>
  <si>
    <t>Proračun Grada Omiša, ostali izvori</t>
  </si>
  <si>
    <t>proračun Grada Omiša, ESI, Splitsko-dalmatinska županija</t>
  </si>
  <si>
    <t>Osnovne i Srednja škola na području Grada Omiša, Splitsko-dalmatinska županija, Grad Omiš</t>
  </si>
  <si>
    <t>Splitsko-dalmatinska županija, Grad Omiš, Osnovne i Srednja škola na području Grada Omiša</t>
  </si>
  <si>
    <t xml:space="preserve">proračun Grada Omiša, ESI, ostali izvori </t>
  </si>
  <si>
    <t>proračun Splitsko-dalmatinske županije, Ministarstva znanosti i obrazovanja, Grada Omiša, ostali izvori</t>
  </si>
  <si>
    <t>ESI, proračun Splitsko-dalmatinske županije, proračun Grada Omiša</t>
  </si>
  <si>
    <t>Srednja škola Jure Kaštean, Splitsko-dalmatinska županija, Grad Omiš</t>
  </si>
  <si>
    <t>Grad Omiš, organizacije civilnog društva</t>
  </si>
  <si>
    <t>Grad Omiš, Dom zdravlja Omiš</t>
  </si>
  <si>
    <t xml:space="preserve"> Dom zdravlja Omiš</t>
  </si>
  <si>
    <t>Grad Omiš, Peovica d.o.o.</t>
  </si>
  <si>
    <t>proračun Grada Omiša, proračun JRS, ostali izvori</t>
  </si>
  <si>
    <t>HEP, Grad Omiš</t>
  </si>
  <si>
    <t>Grad Omiš, Splitsko-dalmatinska županija</t>
  </si>
  <si>
    <t>HEP, Grad Omiš, privatni investitori</t>
  </si>
  <si>
    <t>HEP, ostali izvori</t>
  </si>
  <si>
    <t xml:space="preserve">proračun Grada Omiša, HEP, ostali izvori </t>
  </si>
  <si>
    <t>Grad Omiš, ostali dionici javnog sektora</t>
  </si>
  <si>
    <t>Hrvatske ceste d.o.o, Grad Omiš</t>
  </si>
  <si>
    <t>Hrvatske ceste d.o.o, Županijska uprava za ceste, Grad Omiš</t>
  </si>
  <si>
    <t>Grad Omiš, Županijska uprava za ceste</t>
  </si>
  <si>
    <t>Grad Omiš, Hrvatske ceste</t>
  </si>
  <si>
    <t>Grad Omiš, Udruga Sagitta, Hrvatske vode</t>
  </si>
  <si>
    <t>Županijska uprava za ceste, Grad Omiš</t>
  </si>
  <si>
    <t xml:space="preserve"> ESI, ostali izvori</t>
  </si>
  <si>
    <t>Grad Omiš, Lučka ispostava Omiš</t>
  </si>
  <si>
    <t>proračun Grada Omiša, ostali izvori</t>
  </si>
  <si>
    <t>Privatni sektor</t>
  </si>
  <si>
    <t>Grad Omiš, Hrvatske vode</t>
  </si>
  <si>
    <t>Grad Omiš, TZ Grada Omiša, Srednja škola Jure Kaštelan Omiš, Udruženje obrtnika Omiš</t>
  </si>
  <si>
    <t>Grad Omiš, Lučka ispostava Omiš, Peovica d.o.o.</t>
  </si>
  <si>
    <t>Grad Omiš, Vatrogasna zajednica Grada Omiša</t>
  </si>
  <si>
    <t>Grad Omiš, TZ Grada Omiša, Centar za kulturu Omiš</t>
  </si>
  <si>
    <t>Grad Omiš, LAG Adrion</t>
  </si>
  <si>
    <t>Grad Omiš, TZ Grada Omiša, LAG Adrion</t>
  </si>
  <si>
    <t>Grad Omiš, Srednja škola Jure Kaštelan, HZZ Ispostava Omiš</t>
  </si>
  <si>
    <t>Grad Omiš, Srednja škola Jure Kaštelan, LAG Adrion</t>
  </si>
  <si>
    <t>Grad Omiš, HZZ Ispostava Omiš</t>
  </si>
  <si>
    <t>Grad Omiš, HZZ Ispostava Omiš, Centar za socijalnu skrb Omiš</t>
  </si>
  <si>
    <t>Grad Omiš, Centar za kulturu Omiš</t>
  </si>
  <si>
    <t>Grad Omiš, Centar za kulturu Omiš, TZ Grada Omiša</t>
  </si>
  <si>
    <t>Grad Omiš, Lučka uprava Splitsko-dalmatinske županije</t>
  </si>
  <si>
    <t>Osnovne škole na području Grada Omiša, Grad Omiš</t>
  </si>
  <si>
    <t>Centar za socijalnu skrb Omiš,</t>
  </si>
  <si>
    <t>Grad Omiš, Centar za socijalnu skrb Omiš</t>
  </si>
  <si>
    <t>Grad Omiš, Narodna knjižnica Omiš</t>
  </si>
  <si>
    <t>Grad Omiš, Vodovod d.o.o.</t>
  </si>
  <si>
    <t>Grad Omiš, Hrvatske šume UŠP Split</t>
  </si>
  <si>
    <t>Centar za scoijalnu skrb Omiš</t>
  </si>
  <si>
    <t>Grad Omiš, Hrvatske ceste d.o.o</t>
  </si>
  <si>
    <t>Grad Omiš, Lučka uprava Splitsko-dalmatinske županije, Lučka ispostava Omiš</t>
  </si>
  <si>
    <t>ESI, proračun Grada Omiša, proračun JRS, ostali izvori</t>
  </si>
  <si>
    <t>proračun Grada Omiša, proračun JRS, HEP, ostali izvori</t>
  </si>
  <si>
    <t>proračun Splitsko-dalmatinske županije, Ministarstva znanosti i obrazovanja, Grada Omiša; ESI; ostali izvori</t>
  </si>
  <si>
    <t>proračun Splitsko-dalmatinske županije, Ministarstva znanosti i obrazovanja, Grada Omiša; ESI, ostali izvori</t>
  </si>
  <si>
    <t>proračun Splitsko-dalmatinske županije,nadležnih ministarstava i Grada Omiša; ESI; ostali izvori</t>
  </si>
  <si>
    <t>2017.-.2020.</t>
  </si>
  <si>
    <t>Izgradnja novog objekta za potrebe javne uprave</t>
  </si>
  <si>
    <t>Grad Omiš (UO za komunalno stambenu djelatnost, uređenje prostora i zaštitu okoliša Grada Omiša)</t>
  </si>
  <si>
    <t>3.2.3.8.</t>
  </si>
  <si>
    <t>Uspostava javne ustanove za upravljanje zaštićenim područjem kanjona rijeke Cetine</t>
  </si>
  <si>
    <t>Podrška razvoju luke za nautički turizam te podrška planskom razvoju nautičkog turizma na ušću rijeke Cetine</t>
  </si>
  <si>
    <t>Identifikacija posebno osjetljivih dijelova ekosustava u svrhu zaštite</t>
  </si>
  <si>
    <t>Poticanje korištenja obnovljivih izvora energije, kroz analizu potencijala i izradu potrebne dokumentacije za projekte korištenja obnovljivih izvora energije</t>
  </si>
  <si>
    <t>Izgradnja sportsko-rekreacijskog centra Naklice</t>
  </si>
  <si>
    <t>2018.-2020.</t>
  </si>
  <si>
    <t>Mjesni odbor Naklice</t>
  </si>
  <si>
    <t>Realizacija arheološkog parka Brzet</t>
  </si>
  <si>
    <t>Grad Omiš, Muzej grada Omiša, vlasnici</t>
  </si>
  <si>
    <t>ESI, proračun Grada Omiša, Ministarstvo kulture</t>
  </si>
  <si>
    <t>Realizacija arheološkog parka Ostrvica</t>
  </si>
  <si>
    <t>Grad Omiš, Udruga "Vila Rustica"</t>
  </si>
  <si>
    <t>Obnova Ilirskog sjemeništa i crkve sv. Petra</t>
  </si>
  <si>
    <t>proračun Grada Omiša, ESI, Ministarstvo kulture</t>
  </si>
  <si>
    <t>Obnova tradicijskih mlinica na rijeci Cetini</t>
  </si>
  <si>
    <t>Grad Omiš, TZ Omiš, vlasnici</t>
  </si>
  <si>
    <t>Obnova tradicijskih putova</t>
  </si>
  <si>
    <t>ESI, proračun Grada Omiša, proračun TZ Grada Omiša</t>
  </si>
  <si>
    <t>Revitalizacija tradicijskih sklopova i ruralnih cjelina</t>
  </si>
  <si>
    <t>Grad Omiš, vlasnici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</si>
</sst>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sz val="12"/>
      <name val="Arial"/>
      <family val="2"/>
      <charset val="238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</font>
    <font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i/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4" borderId="0" xfId="0" applyFont="1" applyFill="1"/>
    <xf numFmtId="16" fontId="4" fillId="5" borderId="3" xfId="0" applyNumberFormat="1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0" xfId="0" applyFont="1"/>
    <xf numFmtId="14" fontId="4" fillId="5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" fontId="4" fillId="6" borderId="3" xfId="0" applyNumberFormat="1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16" fontId="4" fillId="7" borderId="3" xfId="0" applyNumberFormat="1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 wrapText="1"/>
    </xf>
    <xf numFmtId="4" fontId="4" fillId="7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2" fillId="0" borderId="0" xfId="0" applyFont="1"/>
    <xf numFmtId="0" fontId="9" fillId="2" borderId="0" xfId="0" applyFont="1" applyFill="1"/>
    <xf numFmtId="0" fontId="10" fillId="2" borderId="0" xfId="0" applyFont="1" applyFill="1" applyAlignment="1"/>
    <xf numFmtId="0" fontId="11" fillId="0" borderId="0" xfId="0" applyFont="1"/>
    <xf numFmtId="0" fontId="2" fillId="0" borderId="0" xfId="0" applyFont="1" applyAlignment="1"/>
    <xf numFmtId="0" fontId="10" fillId="0" borderId="0" xfId="0" applyFont="1" applyAlignment="1"/>
    <xf numFmtId="0" fontId="2" fillId="2" borderId="0" xfId="0" applyFont="1" applyFill="1"/>
    <xf numFmtId="0" fontId="12" fillId="0" borderId="0" xfId="0" applyFont="1"/>
    <xf numFmtId="0" fontId="10" fillId="0" borderId="0" xfId="0" applyFont="1"/>
    <xf numFmtId="0" fontId="7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4" fontId="10" fillId="0" borderId="0" xfId="0" applyNumberFormat="1" applyFont="1"/>
    <xf numFmtId="4" fontId="4" fillId="6" borderId="6" xfId="0" applyNumberFormat="1" applyFont="1" applyFill="1" applyBorder="1" applyAlignment="1">
      <alignment horizontal="center" vertical="center" wrapText="1"/>
    </xf>
    <xf numFmtId="4" fontId="4" fillId="6" borderId="8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4" fontId="4" fillId="7" borderId="6" xfId="0" applyNumberFormat="1" applyFont="1" applyFill="1" applyBorder="1" applyAlignment="1">
      <alignment horizontal="center" vertical="center" wrapText="1"/>
    </xf>
    <xf numFmtId="4" fontId="4" fillId="7" borderId="8" xfId="0" applyNumberFormat="1" applyFont="1" applyFill="1" applyBorder="1" applyAlignment="1">
      <alignment horizontal="center" vertical="center" wrapText="1"/>
    </xf>
    <xf numFmtId="16" fontId="4" fillId="7" borderId="3" xfId="0" applyNumberFormat="1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" fontId="4" fillId="6" borderId="3" xfId="0" applyNumberFormat="1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</cellXfs>
  <cellStyles count="2">
    <cellStyle name="Normal" xfId="0" builtinId="0"/>
    <cellStyle name="Obično_Prilog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42"/>
  <sheetViews>
    <sheetView tabSelected="1" zoomScale="70" zoomScaleNormal="70" workbookViewId="0"/>
  </sheetViews>
  <sheetFormatPr defaultRowHeight="15" x14ac:dyDescent="0.2"/>
  <cols>
    <col min="1" max="1" width="11.140625" style="2" customWidth="1"/>
    <col min="2" max="6" width="44.140625" style="2" customWidth="1"/>
    <col min="7" max="10" width="33.140625" style="2" customWidth="1"/>
    <col min="11" max="18" width="22.85546875" style="2" customWidth="1"/>
    <col min="19" max="16384" width="9.140625" style="2"/>
  </cols>
  <sheetData>
    <row r="1" spans="1:30" s="1" customFormat="1" ht="53.25" customHeight="1" thickBot="1" x14ac:dyDescent="0.25">
      <c r="A1" s="1" t="s">
        <v>841</v>
      </c>
    </row>
    <row r="2" spans="1:30" ht="50.25" customHeight="1" thickBot="1" x14ac:dyDescent="0.25">
      <c r="A2" s="69" t="s">
        <v>26</v>
      </c>
      <c r="B2" s="64" t="s">
        <v>21</v>
      </c>
      <c r="C2" s="64" t="s">
        <v>27</v>
      </c>
      <c r="D2" s="64" t="s">
        <v>28</v>
      </c>
      <c r="E2" s="64" t="s">
        <v>29</v>
      </c>
      <c r="F2" s="64" t="s">
        <v>30</v>
      </c>
      <c r="G2" s="66" t="s">
        <v>1</v>
      </c>
      <c r="H2" s="67"/>
      <c r="I2" s="67"/>
      <c r="J2" s="67"/>
      <c r="K2" s="67"/>
      <c r="L2" s="67"/>
      <c r="M2" s="67"/>
      <c r="N2" s="68"/>
      <c r="O2" s="64" t="s">
        <v>34</v>
      </c>
      <c r="P2" s="64" t="s">
        <v>35</v>
      </c>
      <c r="Q2" s="64" t="s">
        <v>36</v>
      </c>
      <c r="R2" s="64" t="s">
        <v>37</v>
      </c>
    </row>
    <row r="3" spans="1:30" ht="38.25" thickBot="1" x14ac:dyDescent="0.25">
      <c r="A3" s="70"/>
      <c r="B3" s="65"/>
      <c r="C3" s="65"/>
      <c r="D3" s="65"/>
      <c r="E3" s="65"/>
      <c r="F3" s="65"/>
      <c r="G3" s="3" t="s">
        <v>20</v>
      </c>
      <c r="H3" s="3" t="s">
        <v>19</v>
      </c>
      <c r="I3" s="3" t="s">
        <v>22</v>
      </c>
      <c r="J3" s="3" t="s">
        <v>39</v>
      </c>
      <c r="K3" s="3" t="s">
        <v>38</v>
      </c>
      <c r="L3" s="3" t="s">
        <v>31</v>
      </c>
      <c r="M3" s="3" t="s">
        <v>32</v>
      </c>
      <c r="N3" s="3" t="s">
        <v>33</v>
      </c>
      <c r="O3" s="65"/>
      <c r="P3" s="65"/>
      <c r="Q3" s="65"/>
      <c r="R3" s="65"/>
    </row>
    <row r="4" spans="1:30" ht="51" customHeight="1" thickBot="1" x14ac:dyDescent="0.25">
      <c r="A4" s="62" t="s">
        <v>3</v>
      </c>
      <c r="B4" s="63" t="s">
        <v>40</v>
      </c>
      <c r="C4" s="58" t="s">
        <v>845</v>
      </c>
      <c r="D4" s="58" t="s">
        <v>842</v>
      </c>
      <c r="E4" s="60">
        <f>SUM(E6,E35,E69)</f>
        <v>69620000</v>
      </c>
      <c r="F4" s="58" t="s">
        <v>879</v>
      </c>
      <c r="G4" s="4" t="s">
        <v>468</v>
      </c>
      <c r="H4" s="5" t="s">
        <v>470</v>
      </c>
      <c r="I4" s="5" t="s">
        <v>471</v>
      </c>
      <c r="J4" s="6">
        <v>15.13</v>
      </c>
      <c r="K4" s="6">
        <v>15.5</v>
      </c>
      <c r="L4" s="6">
        <v>16</v>
      </c>
      <c r="M4" s="6">
        <v>16.5</v>
      </c>
      <c r="N4" s="6">
        <v>17</v>
      </c>
      <c r="O4" s="60">
        <f>SUM(O6,O35,O69)</f>
        <v>7356000</v>
      </c>
      <c r="P4" s="60">
        <f t="shared" ref="P4:R4" si="0">SUM(P6,P35,P69)</f>
        <v>20768000</v>
      </c>
      <c r="Q4" s="60">
        <f t="shared" si="0"/>
        <v>20748000</v>
      </c>
      <c r="R4" s="60">
        <f t="shared" si="0"/>
        <v>20748000</v>
      </c>
    </row>
    <row r="5" spans="1:30" ht="75.75" thickBot="1" x14ac:dyDescent="0.25">
      <c r="A5" s="63"/>
      <c r="B5" s="63"/>
      <c r="C5" s="59"/>
      <c r="D5" s="59"/>
      <c r="E5" s="61"/>
      <c r="F5" s="59"/>
      <c r="G5" s="4" t="s">
        <v>469</v>
      </c>
      <c r="H5" s="5" t="s">
        <v>473</v>
      </c>
      <c r="I5" s="7" t="s">
        <v>472</v>
      </c>
      <c r="J5" s="6">
        <v>0</v>
      </c>
      <c r="K5" s="6">
        <v>0</v>
      </c>
      <c r="L5" s="6">
        <v>10000</v>
      </c>
      <c r="M5" s="6">
        <v>20000</v>
      </c>
      <c r="N5" s="6">
        <v>35000</v>
      </c>
      <c r="O5" s="61"/>
      <c r="P5" s="61"/>
      <c r="Q5" s="61"/>
      <c r="R5" s="61"/>
    </row>
    <row r="6" spans="1:30" s="11" customFormat="1" ht="57" thickBot="1" x14ac:dyDescent="0.25">
      <c r="A6" s="72" t="s">
        <v>2</v>
      </c>
      <c r="B6" s="73" t="s">
        <v>41</v>
      </c>
      <c r="C6" s="56" t="s">
        <v>845</v>
      </c>
      <c r="D6" s="56" t="s">
        <v>842</v>
      </c>
      <c r="E6" s="54">
        <f>SUM(E8,E18,E26,E31)</f>
        <v>4790000</v>
      </c>
      <c r="F6" s="56" t="s">
        <v>373</v>
      </c>
      <c r="G6" s="8" t="s">
        <v>490</v>
      </c>
      <c r="H6" s="9" t="s">
        <v>489</v>
      </c>
      <c r="I6" s="9" t="s">
        <v>471</v>
      </c>
      <c r="J6" s="10">
        <v>0</v>
      </c>
      <c r="K6" s="10">
        <v>2</v>
      </c>
      <c r="L6" s="10">
        <v>6</v>
      </c>
      <c r="M6" s="10">
        <v>10</v>
      </c>
      <c r="N6" s="10">
        <v>15</v>
      </c>
      <c r="O6" s="54">
        <f>SUM(O8,O18,O26,O31)</f>
        <v>639000</v>
      </c>
      <c r="P6" s="54">
        <f t="shared" ref="P6:R6" si="1">SUM(P8,P18,P26,P31)</f>
        <v>1397000</v>
      </c>
      <c r="Q6" s="54">
        <f t="shared" si="1"/>
        <v>1377000</v>
      </c>
      <c r="R6" s="54">
        <f t="shared" si="1"/>
        <v>1377000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11" customFormat="1" ht="57" thickBot="1" x14ac:dyDescent="0.25">
      <c r="A7" s="72"/>
      <c r="B7" s="73"/>
      <c r="C7" s="57"/>
      <c r="D7" s="57"/>
      <c r="E7" s="55"/>
      <c r="F7" s="57"/>
      <c r="G7" s="8" t="s">
        <v>491</v>
      </c>
      <c r="H7" s="9" t="s">
        <v>492</v>
      </c>
      <c r="I7" s="9">
        <v>1</v>
      </c>
      <c r="J7" s="10">
        <v>0</v>
      </c>
      <c r="K7" s="10">
        <v>0</v>
      </c>
      <c r="L7" s="10">
        <v>0</v>
      </c>
      <c r="M7" s="10">
        <v>1</v>
      </c>
      <c r="N7" s="10">
        <v>1</v>
      </c>
      <c r="O7" s="55"/>
      <c r="P7" s="55"/>
      <c r="Q7" s="55"/>
      <c r="R7" s="55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75.75" thickBot="1" x14ac:dyDescent="0.25">
      <c r="A8" s="12" t="s">
        <v>43</v>
      </c>
      <c r="B8" s="13" t="s">
        <v>42</v>
      </c>
      <c r="C8" s="14" t="s">
        <v>845</v>
      </c>
      <c r="D8" s="14" t="s">
        <v>842</v>
      </c>
      <c r="E8" s="15">
        <f>SUM(E9,E10,E11,E12,E13,E14,E15,E16,E17)</f>
        <v>280000</v>
      </c>
      <c r="F8" s="14" t="s">
        <v>373</v>
      </c>
      <c r="G8" s="13"/>
      <c r="H8" s="16"/>
      <c r="I8" s="16"/>
      <c r="J8" s="17"/>
      <c r="K8" s="17"/>
      <c r="L8" s="17"/>
      <c r="M8" s="17"/>
      <c r="N8" s="17"/>
      <c r="O8" s="15">
        <f>SUM(O9,O10,O11,O12,O13,O14,O15,O16,O17)</f>
        <v>63000</v>
      </c>
      <c r="P8" s="15">
        <f t="shared" ref="P8:R8" si="2">SUM(P9,P10,P11,P12,P13,P14,P15,P16,P17)</f>
        <v>79000</v>
      </c>
      <c r="Q8" s="15">
        <f t="shared" si="2"/>
        <v>69000</v>
      </c>
      <c r="R8" s="15">
        <f t="shared" si="2"/>
        <v>69000</v>
      </c>
    </row>
    <row r="9" spans="1:30" ht="38.25" thickBot="1" x14ac:dyDescent="0.25">
      <c r="A9" s="18" t="s">
        <v>4</v>
      </c>
      <c r="B9" s="18" t="s">
        <v>44</v>
      </c>
      <c r="C9" s="19" t="s">
        <v>845</v>
      </c>
      <c r="D9" s="19" t="s">
        <v>842</v>
      </c>
      <c r="E9" s="20">
        <v>30000</v>
      </c>
      <c r="F9" s="19" t="s">
        <v>373</v>
      </c>
      <c r="G9" s="18"/>
      <c r="H9" s="18"/>
      <c r="I9" s="18"/>
      <c r="J9" s="19"/>
      <c r="K9" s="19"/>
      <c r="L9" s="19"/>
      <c r="M9" s="19"/>
      <c r="N9" s="19"/>
      <c r="O9" s="20">
        <f>E9*0.1</f>
        <v>3000</v>
      </c>
      <c r="P9" s="20">
        <f>E9*0.3</f>
        <v>9000</v>
      </c>
      <c r="Q9" s="20">
        <f>E9*0.3</f>
        <v>9000</v>
      </c>
      <c r="R9" s="20">
        <f>E9*0.3</f>
        <v>9000</v>
      </c>
    </row>
    <row r="10" spans="1:30" ht="38.25" thickBot="1" x14ac:dyDescent="0.25">
      <c r="A10" s="18" t="s">
        <v>5</v>
      </c>
      <c r="B10" s="18" t="s">
        <v>45</v>
      </c>
      <c r="C10" s="19" t="s">
        <v>845</v>
      </c>
      <c r="D10" s="19" t="s">
        <v>842</v>
      </c>
      <c r="E10" s="20">
        <v>20000</v>
      </c>
      <c r="F10" s="19" t="s">
        <v>373</v>
      </c>
      <c r="G10" s="18"/>
      <c r="H10" s="18"/>
      <c r="I10" s="18"/>
      <c r="J10" s="19"/>
      <c r="K10" s="19"/>
      <c r="L10" s="19"/>
      <c r="M10" s="19"/>
      <c r="N10" s="19"/>
      <c r="O10" s="20">
        <f t="shared" ref="O10:O16" si="3">E10*0.1</f>
        <v>2000</v>
      </c>
      <c r="P10" s="20">
        <f t="shared" ref="P10:P16" si="4">E10*0.3</f>
        <v>6000</v>
      </c>
      <c r="Q10" s="20">
        <f t="shared" ref="Q10:Q16" si="5">E10*0.3</f>
        <v>6000</v>
      </c>
      <c r="R10" s="20">
        <f t="shared" ref="R10:R16" si="6">E10*0.3</f>
        <v>6000</v>
      </c>
    </row>
    <row r="11" spans="1:30" ht="57" thickBot="1" x14ac:dyDescent="0.25">
      <c r="A11" s="18" t="s">
        <v>6</v>
      </c>
      <c r="B11" s="18" t="s">
        <v>46</v>
      </c>
      <c r="C11" s="19" t="s">
        <v>845</v>
      </c>
      <c r="D11" s="19" t="s">
        <v>842</v>
      </c>
      <c r="E11" s="20">
        <v>20000</v>
      </c>
      <c r="F11" s="19" t="s">
        <v>373</v>
      </c>
      <c r="G11" s="18"/>
      <c r="H11" s="18"/>
      <c r="I11" s="18"/>
      <c r="J11" s="19"/>
      <c r="K11" s="19"/>
      <c r="L11" s="19"/>
      <c r="M11" s="19"/>
      <c r="N11" s="19"/>
      <c r="O11" s="20">
        <f t="shared" si="3"/>
        <v>2000</v>
      </c>
      <c r="P11" s="20">
        <f t="shared" si="4"/>
        <v>6000</v>
      </c>
      <c r="Q11" s="20">
        <f t="shared" si="5"/>
        <v>6000</v>
      </c>
      <c r="R11" s="20">
        <f t="shared" si="6"/>
        <v>6000</v>
      </c>
    </row>
    <row r="12" spans="1:30" ht="38.25" thickBot="1" x14ac:dyDescent="0.25">
      <c r="A12" s="18" t="s">
        <v>7</v>
      </c>
      <c r="B12" s="18" t="s">
        <v>47</v>
      </c>
      <c r="C12" s="21" t="s">
        <v>845</v>
      </c>
      <c r="D12" s="19" t="s">
        <v>842</v>
      </c>
      <c r="E12" s="20">
        <v>100000</v>
      </c>
      <c r="F12" s="19" t="s">
        <v>373</v>
      </c>
      <c r="G12" s="18"/>
      <c r="H12" s="18"/>
      <c r="I12" s="18"/>
      <c r="J12" s="19"/>
      <c r="K12" s="19"/>
      <c r="L12" s="19"/>
      <c r="M12" s="19"/>
      <c r="N12" s="19"/>
      <c r="O12" s="20">
        <f t="shared" si="3"/>
        <v>10000</v>
      </c>
      <c r="P12" s="20">
        <f t="shared" si="4"/>
        <v>30000</v>
      </c>
      <c r="Q12" s="20">
        <f t="shared" si="5"/>
        <v>30000</v>
      </c>
      <c r="R12" s="20">
        <f t="shared" si="6"/>
        <v>30000</v>
      </c>
    </row>
    <row r="13" spans="1:30" ht="57" thickBot="1" x14ac:dyDescent="0.25">
      <c r="A13" s="18" t="s">
        <v>8</v>
      </c>
      <c r="B13" s="18" t="s">
        <v>48</v>
      </c>
      <c r="C13" s="19" t="s">
        <v>845</v>
      </c>
      <c r="D13" s="19" t="s">
        <v>843</v>
      </c>
      <c r="E13" s="20">
        <v>20000</v>
      </c>
      <c r="F13" s="19" t="s">
        <v>373</v>
      </c>
      <c r="G13" s="18"/>
      <c r="H13" s="18"/>
      <c r="I13" s="18"/>
      <c r="J13" s="19"/>
      <c r="K13" s="19"/>
      <c r="L13" s="19"/>
      <c r="M13" s="19"/>
      <c r="N13" s="19"/>
      <c r="O13" s="20">
        <f>E13*0.5</f>
        <v>10000</v>
      </c>
      <c r="P13" s="20">
        <f>E13*0.5</f>
        <v>10000</v>
      </c>
      <c r="Q13" s="20">
        <v>0</v>
      </c>
      <c r="R13" s="20">
        <v>0</v>
      </c>
    </row>
    <row r="14" spans="1:30" ht="38.25" thickBot="1" x14ac:dyDescent="0.25">
      <c r="A14" s="18" t="s">
        <v>554</v>
      </c>
      <c r="B14" s="18" t="s">
        <v>276</v>
      </c>
      <c r="C14" s="19" t="s">
        <v>845</v>
      </c>
      <c r="D14" s="19" t="s">
        <v>842</v>
      </c>
      <c r="E14" s="20">
        <v>20000</v>
      </c>
      <c r="F14" s="19" t="s">
        <v>373</v>
      </c>
      <c r="G14" s="18"/>
      <c r="H14" s="18"/>
      <c r="I14" s="18"/>
      <c r="J14" s="19"/>
      <c r="K14" s="19"/>
      <c r="L14" s="19"/>
      <c r="M14" s="19"/>
      <c r="N14" s="19"/>
      <c r="O14" s="20">
        <f t="shared" si="3"/>
        <v>2000</v>
      </c>
      <c r="P14" s="20">
        <f t="shared" si="4"/>
        <v>6000</v>
      </c>
      <c r="Q14" s="20">
        <f t="shared" si="5"/>
        <v>6000</v>
      </c>
      <c r="R14" s="20">
        <f t="shared" si="6"/>
        <v>6000</v>
      </c>
    </row>
    <row r="15" spans="1:30" ht="38.25" thickBot="1" x14ac:dyDescent="0.25">
      <c r="A15" s="18" t="s">
        <v>555</v>
      </c>
      <c r="B15" s="18" t="s">
        <v>49</v>
      </c>
      <c r="C15" s="19" t="s">
        <v>845</v>
      </c>
      <c r="D15" s="19" t="s">
        <v>842</v>
      </c>
      <c r="E15" s="20">
        <v>20000</v>
      </c>
      <c r="F15" s="19" t="s">
        <v>373</v>
      </c>
      <c r="G15" s="18"/>
      <c r="H15" s="18"/>
      <c r="I15" s="18"/>
      <c r="J15" s="19"/>
      <c r="K15" s="19"/>
      <c r="L15" s="19"/>
      <c r="M15" s="19"/>
      <c r="N15" s="19"/>
      <c r="O15" s="20">
        <f t="shared" si="3"/>
        <v>2000</v>
      </c>
      <c r="P15" s="20">
        <f t="shared" si="4"/>
        <v>6000</v>
      </c>
      <c r="Q15" s="20">
        <f t="shared" si="5"/>
        <v>6000</v>
      </c>
      <c r="R15" s="20">
        <f t="shared" si="6"/>
        <v>6000</v>
      </c>
    </row>
    <row r="16" spans="1:30" ht="57" thickBot="1" x14ac:dyDescent="0.25">
      <c r="A16" s="18" t="s">
        <v>556</v>
      </c>
      <c r="B16" s="18" t="s">
        <v>277</v>
      </c>
      <c r="C16" s="19" t="s">
        <v>845</v>
      </c>
      <c r="D16" s="19" t="s">
        <v>842</v>
      </c>
      <c r="E16" s="20">
        <v>20000</v>
      </c>
      <c r="F16" s="19" t="s">
        <v>373</v>
      </c>
      <c r="G16" s="18"/>
      <c r="H16" s="18"/>
      <c r="I16" s="18"/>
      <c r="J16" s="19"/>
      <c r="K16" s="19"/>
      <c r="L16" s="19"/>
      <c r="M16" s="19"/>
      <c r="N16" s="19"/>
      <c r="O16" s="20">
        <f t="shared" si="3"/>
        <v>2000</v>
      </c>
      <c r="P16" s="20">
        <f t="shared" si="4"/>
        <v>6000</v>
      </c>
      <c r="Q16" s="20">
        <f t="shared" si="5"/>
        <v>6000</v>
      </c>
      <c r="R16" s="20">
        <f t="shared" si="6"/>
        <v>6000</v>
      </c>
    </row>
    <row r="17" spans="1:18" ht="117" customHeight="1" thickBot="1" x14ac:dyDescent="0.25">
      <c r="A17" s="18" t="s">
        <v>557</v>
      </c>
      <c r="B17" s="18" t="s">
        <v>50</v>
      </c>
      <c r="C17" s="19" t="s">
        <v>845</v>
      </c>
      <c r="D17" s="19" t="s">
        <v>844</v>
      </c>
      <c r="E17" s="20">
        <v>30000</v>
      </c>
      <c r="F17" s="19" t="s">
        <v>384</v>
      </c>
      <c r="G17" s="18"/>
      <c r="H17" s="18"/>
      <c r="I17" s="18"/>
      <c r="J17" s="19"/>
      <c r="K17" s="19"/>
      <c r="L17" s="19"/>
      <c r="M17" s="19"/>
      <c r="N17" s="19"/>
      <c r="O17" s="20">
        <f>E17*1</f>
        <v>30000</v>
      </c>
      <c r="P17" s="20"/>
      <c r="Q17" s="20"/>
      <c r="R17" s="20"/>
    </row>
    <row r="18" spans="1:18" ht="38.25" thickBot="1" x14ac:dyDescent="0.25">
      <c r="A18" s="13" t="s">
        <v>0</v>
      </c>
      <c r="B18" s="13" t="s">
        <v>51</v>
      </c>
      <c r="C18" s="14" t="s">
        <v>845</v>
      </c>
      <c r="D18" s="14" t="s">
        <v>842</v>
      </c>
      <c r="E18" s="15">
        <f>SUM(E19:E23,E25)</f>
        <v>4340000</v>
      </c>
      <c r="F18" s="14" t="s">
        <v>373</v>
      </c>
      <c r="G18" s="13"/>
      <c r="H18" s="16"/>
      <c r="I18" s="16"/>
      <c r="J18" s="17"/>
      <c r="K18" s="17"/>
      <c r="L18" s="17"/>
      <c r="M18" s="17"/>
      <c r="N18" s="17"/>
      <c r="O18" s="15">
        <f>SUM(O19:O23,O25)</f>
        <v>505000</v>
      </c>
      <c r="P18" s="15">
        <f t="shared" ref="P18:R18" si="7">SUM(P19:P23,P25)</f>
        <v>1285000</v>
      </c>
      <c r="Q18" s="15">
        <f t="shared" si="7"/>
        <v>1275000</v>
      </c>
      <c r="R18" s="15">
        <f t="shared" si="7"/>
        <v>1275000</v>
      </c>
    </row>
    <row r="19" spans="1:18" ht="57" thickBot="1" x14ac:dyDescent="0.25">
      <c r="A19" s="18" t="s">
        <v>9</v>
      </c>
      <c r="B19" s="18" t="s">
        <v>278</v>
      </c>
      <c r="C19" s="19" t="s">
        <v>845</v>
      </c>
      <c r="D19" s="19" t="s">
        <v>844</v>
      </c>
      <c r="E19" s="20">
        <v>20000</v>
      </c>
      <c r="F19" s="19" t="s">
        <v>384</v>
      </c>
      <c r="G19" s="18"/>
      <c r="H19" s="18"/>
      <c r="I19" s="18"/>
      <c r="J19" s="19"/>
      <c r="K19" s="19"/>
      <c r="L19" s="19"/>
      <c r="M19" s="19"/>
      <c r="N19" s="19"/>
      <c r="O19" s="20">
        <f>E19*1</f>
        <v>20000</v>
      </c>
      <c r="P19" s="20">
        <v>0</v>
      </c>
      <c r="Q19" s="20">
        <v>0</v>
      </c>
      <c r="R19" s="20">
        <v>0</v>
      </c>
    </row>
    <row r="20" spans="1:18" ht="94.5" thickBot="1" x14ac:dyDescent="0.25">
      <c r="A20" s="18" t="s">
        <v>10</v>
      </c>
      <c r="B20" s="18" t="s">
        <v>52</v>
      </c>
      <c r="C20" s="19" t="s">
        <v>845</v>
      </c>
      <c r="D20" s="19" t="s">
        <v>844</v>
      </c>
      <c r="E20" s="20">
        <v>50000</v>
      </c>
      <c r="F20" s="19" t="s">
        <v>384</v>
      </c>
      <c r="G20" s="18"/>
      <c r="H20" s="18"/>
      <c r="I20" s="18"/>
      <c r="J20" s="19"/>
      <c r="K20" s="19"/>
      <c r="L20" s="19"/>
      <c r="M20" s="19"/>
      <c r="N20" s="19"/>
      <c r="O20" s="20">
        <f>E20*1</f>
        <v>50000</v>
      </c>
      <c r="P20" s="20">
        <v>0</v>
      </c>
      <c r="Q20" s="20">
        <v>0</v>
      </c>
      <c r="R20" s="20">
        <v>0</v>
      </c>
    </row>
    <row r="21" spans="1:18" ht="57" thickBot="1" x14ac:dyDescent="0.25">
      <c r="A21" s="18" t="s">
        <v>11</v>
      </c>
      <c r="B21" s="18" t="s">
        <v>53</v>
      </c>
      <c r="C21" s="21" t="s">
        <v>845</v>
      </c>
      <c r="D21" s="19" t="s">
        <v>843</v>
      </c>
      <c r="E21" s="20">
        <v>20000</v>
      </c>
      <c r="F21" s="19" t="s">
        <v>384</v>
      </c>
      <c r="G21" s="18"/>
      <c r="H21" s="18"/>
      <c r="I21" s="18"/>
      <c r="J21" s="19"/>
      <c r="K21" s="19"/>
      <c r="L21" s="19"/>
      <c r="M21" s="19"/>
      <c r="N21" s="19"/>
      <c r="O21" s="20">
        <f>E21*0.5</f>
        <v>10000</v>
      </c>
      <c r="P21" s="20">
        <f>E21*0.5</f>
        <v>10000</v>
      </c>
      <c r="Q21" s="20">
        <v>0</v>
      </c>
      <c r="R21" s="20">
        <v>0</v>
      </c>
    </row>
    <row r="22" spans="1:18" ht="57" thickBot="1" x14ac:dyDescent="0.25">
      <c r="A22" s="18" t="s">
        <v>12</v>
      </c>
      <c r="B22" s="18" t="s">
        <v>54</v>
      </c>
      <c r="C22" s="21" t="s">
        <v>845</v>
      </c>
      <c r="D22" s="19" t="s">
        <v>842</v>
      </c>
      <c r="E22" s="20">
        <v>1000000</v>
      </c>
      <c r="F22" s="19" t="s">
        <v>373</v>
      </c>
      <c r="G22" s="18"/>
      <c r="H22" s="18"/>
      <c r="I22" s="18"/>
      <c r="J22" s="19"/>
      <c r="K22" s="19"/>
      <c r="L22" s="19"/>
      <c r="M22" s="19"/>
      <c r="N22" s="19"/>
      <c r="O22" s="20">
        <f t="shared" ref="O22:O25" si="8">E22*0.1</f>
        <v>100000</v>
      </c>
      <c r="P22" s="20">
        <f t="shared" ref="P22:P25" si="9">E22*0.3</f>
        <v>300000</v>
      </c>
      <c r="Q22" s="20">
        <f t="shared" ref="Q22:Q25" si="10">E22*0.3</f>
        <v>300000</v>
      </c>
      <c r="R22" s="20">
        <f t="shared" ref="R22:R25" si="11">E22*0.3</f>
        <v>300000</v>
      </c>
    </row>
    <row r="23" spans="1:18" ht="57" thickBot="1" x14ac:dyDescent="0.25">
      <c r="A23" s="18" t="s">
        <v>13</v>
      </c>
      <c r="B23" s="18" t="s">
        <v>55</v>
      </c>
      <c r="C23" s="21" t="s">
        <v>845</v>
      </c>
      <c r="D23" s="19" t="s">
        <v>842</v>
      </c>
      <c r="E23" s="20">
        <f>SUM(E24)</f>
        <v>3000000</v>
      </c>
      <c r="F23" s="19" t="s">
        <v>373</v>
      </c>
      <c r="G23" s="18"/>
      <c r="H23" s="18"/>
      <c r="I23" s="18"/>
      <c r="J23" s="19"/>
      <c r="K23" s="19"/>
      <c r="L23" s="19"/>
      <c r="M23" s="19"/>
      <c r="N23" s="19"/>
      <c r="O23" s="20">
        <f t="shared" si="8"/>
        <v>300000</v>
      </c>
      <c r="P23" s="20">
        <f t="shared" si="9"/>
        <v>900000</v>
      </c>
      <c r="Q23" s="20">
        <f t="shared" si="10"/>
        <v>900000</v>
      </c>
      <c r="R23" s="20">
        <f t="shared" si="11"/>
        <v>900000</v>
      </c>
    </row>
    <row r="24" spans="1:18" s="27" customFormat="1" ht="38.25" thickBot="1" x14ac:dyDescent="0.25">
      <c r="A24" s="22" t="s">
        <v>391</v>
      </c>
      <c r="B24" s="22" t="s">
        <v>430</v>
      </c>
      <c r="C24" s="23" t="s">
        <v>845</v>
      </c>
      <c r="D24" s="24" t="s">
        <v>842</v>
      </c>
      <c r="E24" s="25">
        <v>3000000</v>
      </c>
      <c r="F24" s="24" t="s">
        <v>373</v>
      </c>
      <c r="G24" s="26"/>
      <c r="H24" s="26"/>
      <c r="I24" s="26"/>
      <c r="J24" s="24"/>
      <c r="K24" s="24"/>
      <c r="L24" s="24"/>
      <c r="M24" s="24"/>
      <c r="N24" s="24"/>
      <c r="O24" s="25">
        <f t="shared" si="8"/>
        <v>300000</v>
      </c>
      <c r="P24" s="25">
        <f t="shared" si="9"/>
        <v>900000</v>
      </c>
      <c r="Q24" s="25">
        <f t="shared" si="10"/>
        <v>900000</v>
      </c>
      <c r="R24" s="25">
        <f t="shared" si="11"/>
        <v>900000</v>
      </c>
    </row>
    <row r="25" spans="1:18" ht="57" thickBot="1" x14ac:dyDescent="0.25">
      <c r="A25" s="18" t="s">
        <v>558</v>
      </c>
      <c r="B25" s="18" t="s">
        <v>56</v>
      </c>
      <c r="C25" s="21" t="s">
        <v>845</v>
      </c>
      <c r="D25" s="19" t="s">
        <v>842</v>
      </c>
      <c r="E25" s="20">
        <v>250000</v>
      </c>
      <c r="F25" s="19" t="s">
        <v>373</v>
      </c>
      <c r="G25" s="18"/>
      <c r="H25" s="18"/>
      <c r="I25" s="18"/>
      <c r="J25" s="19"/>
      <c r="K25" s="19"/>
      <c r="L25" s="19"/>
      <c r="M25" s="19"/>
      <c r="N25" s="19"/>
      <c r="O25" s="20">
        <f t="shared" si="8"/>
        <v>25000</v>
      </c>
      <c r="P25" s="20">
        <f t="shared" si="9"/>
        <v>75000</v>
      </c>
      <c r="Q25" s="20">
        <f t="shared" si="10"/>
        <v>75000</v>
      </c>
      <c r="R25" s="20">
        <f t="shared" si="11"/>
        <v>75000</v>
      </c>
    </row>
    <row r="26" spans="1:18" ht="38.25" thickBot="1" x14ac:dyDescent="0.25">
      <c r="A26" s="28" t="s">
        <v>14</v>
      </c>
      <c r="B26" s="13" t="s">
        <v>57</v>
      </c>
      <c r="C26" s="14" t="s">
        <v>845</v>
      </c>
      <c r="D26" s="14" t="s">
        <v>842</v>
      </c>
      <c r="E26" s="15">
        <f>SUM(E27,E28,E29,E30)</f>
        <v>80000</v>
      </c>
      <c r="F26" s="14" t="s">
        <v>869</v>
      </c>
      <c r="G26" s="13"/>
      <c r="H26" s="16"/>
      <c r="I26" s="16"/>
      <c r="J26" s="17"/>
      <c r="K26" s="17"/>
      <c r="L26" s="17"/>
      <c r="M26" s="17"/>
      <c r="N26" s="17"/>
      <c r="O26" s="15">
        <f>SUM(O27,O28,O29,O30)</f>
        <v>26000</v>
      </c>
      <c r="P26" s="15">
        <f t="shared" ref="P26:R26" si="12">SUM(P27,P28,P29,P30)</f>
        <v>18000</v>
      </c>
      <c r="Q26" s="15">
        <f t="shared" si="12"/>
        <v>18000</v>
      </c>
      <c r="R26" s="15">
        <f t="shared" si="12"/>
        <v>18000</v>
      </c>
    </row>
    <row r="27" spans="1:18" ht="75.75" thickBot="1" x14ac:dyDescent="0.25">
      <c r="A27" s="18" t="s">
        <v>15</v>
      </c>
      <c r="B27" s="18" t="s">
        <v>58</v>
      </c>
      <c r="C27" s="19" t="s">
        <v>845</v>
      </c>
      <c r="D27" s="19" t="s">
        <v>844</v>
      </c>
      <c r="E27" s="20">
        <v>20000</v>
      </c>
      <c r="F27" s="19" t="s">
        <v>385</v>
      </c>
      <c r="G27" s="18"/>
      <c r="H27" s="18"/>
      <c r="I27" s="18"/>
      <c r="J27" s="19"/>
      <c r="K27" s="19"/>
      <c r="L27" s="19"/>
      <c r="M27" s="19"/>
      <c r="N27" s="19"/>
      <c r="O27" s="20">
        <f>E27*1</f>
        <v>20000</v>
      </c>
      <c r="P27" s="20">
        <v>0</v>
      </c>
      <c r="Q27" s="20">
        <v>0</v>
      </c>
      <c r="R27" s="20">
        <v>0</v>
      </c>
    </row>
    <row r="28" spans="1:18" ht="75.75" thickBot="1" x14ac:dyDescent="0.25">
      <c r="A28" s="18" t="s">
        <v>16</v>
      </c>
      <c r="B28" s="18" t="s">
        <v>279</v>
      </c>
      <c r="C28" s="19" t="s">
        <v>845</v>
      </c>
      <c r="D28" s="19" t="s">
        <v>842</v>
      </c>
      <c r="E28" s="20">
        <v>20000</v>
      </c>
      <c r="F28" s="19" t="s">
        <v>270</v>
      </c>
      <c r="G28" s="18"/>
      <c r="H28" s="18"/>
      <c r="I28" s="18"/>
      <c r="J28" s="19"/>
      <c r="K28" s="19"/>
      <c r="L28" s="19"/>
      <c r="M28" s="19"/>
      <c r="N28" s="19"/>
      <c r="O28" s="20">
        <f t="shared" ref="O28:O30" si="13">E28*0.1</f>
        <v>2000</v>
      </c>
      <c r="P28" s="20">
        <f t="shared" ref="P28:P30" si="14">E28*0.3</f>
        <v>6000</v>
      </c>
      <c r="Q28" s="20">
        <f t="shared" ref="Q28:Q30" si="15">E28*0.3</f>
        <v>6000</v>
      </c>
      <c r="R28" s="20">
        <f t="shared" ref="R28:R30" si="16">E28*0.3</f>
        <v>6000</v>
      </c>
    </row>
    <row r="29" spans="1:18" ht="94.5" thickBot="1" x14ac:dyDescent="0.25">
      <c r="A29" s="18" t="s">
        <v>17</v>
      </c>
      <c r="B29" s="18" t="s">
        <v>59</v>
      </c>
      <c r="C29" s="19" t="s">
        <v>845</v>
      </c>
      <c r="D29" s="19" t="s">
        <v>842</v>
      </c>
      <c r="E29" s="20">
        <v>20000</v>
      </c>
      <c r="F29" s="19" t="s">
        <v>385</v>
      </c>
      <c r="G29" s="18"/>
      <c r="H29" s="18"/>
      <c r="I29" s="18"/>
      <c r="J29" s="19"/>
      <c r="K29" s="19"/>
      <c r="L29" s="19"/>
      <c r="M29" s="19"/>
      <c r="N29" s="19"/>
      <c r="O29" s="20">
        <f t="shared" si="13"/>
        <v>2000</v>
      </c>
      <c r="P29" s="20">
        <f t="shared" si="14"/>
        <v>6000</v>
      </c>
      <c r="Q29" s="20">
        <f t="shared" si="15"/>
        <v>6000</v>
      </c>
      <c r="R29" s="20">
        <f t="shared" si="16"/>
        <v>6000</v>
      </c>
    </row>
    <row r="30" spans="1:18" ht="38.25" thickBot="1" x14ac:dyDescent="0.25">
      <c r="A30" s="18" t="s">
        <v>18</v>
      </c>
      <c r="B30" s="18" t="s">
        <v>274</v>
      </c>
      <c r="C30" s="19" t="s">
        <v>845</v>
      </c>
      <c r="D30" s="19" t="s">
        <v>842</v>
      </c>
      <c r="E30" s="20">
        <v>20000</v>
      </c>
      <c r="F30" s="19" t="s">
        <v>385</v>
      </c>
      <c r="G30" s="18"/>
      <c r="H30" s="18"/>
      <c r="I30" s="18"/>
      <c r="J30" s="19"/>
      <c r="K30" s="19"/>
      <c r="L30" s="19"/>
      <c r="M30" s="19"/>
      <c r="N30" s="19"/>
      <c r="O30" s="20">
        <f t="shared" si="13"/>
        <v>2000</v>
      </c>
      <c r="P30" s="20">
        <f t="shared" si="14"/>
        <v>6000</v>
      </c>
      <c r="Q30" s="20">
        <f t="shared" si="15"/>
        <v>6000</v>
      </c>
      <c r="R30" s="20">
        <f t="shared" si="16"/>
        <v>6000</v>
      </c>
    </row>
    <row r="31" spans="1:18" ht="57" thickBot="1" x14ac:dyDescent="0.25">
      <c r="A31" s="28" t="s">
        <v>60</v>
      </c>
      <c r="B31" s="13" t="s">
        <v>61</v>
      </c>
      <c r="C31" s="14" t="s">
        <v>845</v>
      </c>
      <c r="D31" s="14" t="s">
        <v>842</v>
      </c>
      <c r="E31" s="15">
        <f>SUM(E32,E33,E34)</f>
        <v>90000</v>
      </c>
      <c r="F31" s="14" t="s">
        <v>373</v>
      </c>
      <c r="G31" s="13"/>
      <c r="H31" s="16"/>
      <c r="I31" s="16"/>
      <c r="J31" s="17"/>
      <c r="K31" s="17"/>
      <c r="L31" s="17"/>
      <c r="M31" s="17"/>
      <c r="N31" s="17"/>
      <c r="O31" s="15">
        <f>SUM(O32,O33,O34)</f>
        <v>45000</v>
      </c>
      <c r="P31" s="15">
        <f t="shared" ref="P31:R31" si="17">SUM(P32,P33,P34)</f>
        <v>15000</v>
      </c>
      <c r="Q31" s="15">
        <f t="shared" si="17"/>
        <v>15000</v>
      </c>
      <c r="R31" s="15">
        <f t="shared" si="17"/>
        <v>15000</v>
      </c>
    </row>
    <row r="32" spans="1:18" ht="38.25" thickBot="1" x14ac:dyDescent="0.25">
      <c r="A32" s="18" t="s">
        <v>559</v>
      </c>
      <c r="B32" s="18" t="s">
        <v>275</v>
      </c>
      <c r="C32" s="19" t="s">
        <v>845</v>
      </c>
      <c r="D32" s="19" t="s">
        <v>844</v>
      </c>
      <c r="E32" s="20">
        <v>20000</v>
      </c>
      <c r="F32" s="19" t="s">
        <v>384</v>
      </c>
      <c r="G32" s="18"/>
      <c r="H32" s="18"/>
      <c r="I32" s="18"/>
      <c r="J32" s="19"/>
      <c r="K32" s="19"/>
      <c r="L32" s="19"/>
      <c r="M32" s="19"/>
      <c r="N32" s="19"/>
      <c r="O32" s="20">
        <f>E32*1</f>
        <v>20000</v>
      </c>
      <c r="P32" s="20">
        <v>0</v>
      </c>
      <c r="Q32" s="20">
        <v>0</v>
      </c>
      <c r="R32" s="20">
        <v>0</v>
      </c>
    </row>
    <row r="33" spans="1:30" ht="75.75" thickBot="1" x14ac:dyDescent="0.25">
      <c r="A33" s="18" t="s">
        <v>560</v>
      </c>
      <c r="B33" s="18" t="s">
        <v>62</v>
      </c>
      <c r="C33" s="19" t="s">
        <v>845</v>
      </c>
      <c r="D33" s="19" t="s">
        <v>842</v>
      </c>
      <c r="E33" s="20">
        <v>50000</v>
      </c>
      <c r="F33" s="19" t="s">
        <v>373</v>
      </c>
      <c r="G33" s="18"/>
      <c r="H33" s="18"/>
      <c r="I33" s="18"/>
      <c r="J33" s="19"/>
      <c r="K33" s="19"/>
      <c r="L33" s="19"/>
      <c r="M33" s="19"/>
      <c r="N33" s="19"/>
      <c r="O33" s="20">
        <f t="shared" ref="O33" si="18">E33*0.1</f>
        <v>5000</v>
      </c>
      <c r="P33" s="20">
        <f t="shared" ref="P33" si="19">E33*0.3</f>
        <v>15000</v>
      </c>
      <c r="Q33" s="20">
        <f t="shared" ref="Q33" si="20">E33*0.3</f>
        <v>15000</v>
      </c>
      <c r="R33" s="20">
        <f t="shared" ref="R33" si="21">E33*0.3</f>
        <v>15000</v>
      </c>
    </row>
    <row r="34" spans="1:30" ht="75.75" thickBot="1" x14ac:dyDescent="0.25">
      <c r="A34" s="18" t="s">
        <v>561</v>
      </c>
      <c r="B34" s="18" t="s">
        <v>63</v>
      </c>
      <c r="C34" s="19" t="s">
        <v>845</v>
      </c>
      <c r="D34" s="19" t="s">
        <v>844</v>
      </c>
      <c r="E34" s="20">
        <v>20000</v>
      </c>
      <c r="F34" s="19" t="s">
        <v>384</v>
      </c>
      <c r="G34" s="18"/>
      <c r="H34" s="18"/>
      <c r="I34" s="18"/>
      <c r="J34" s="19"/>
      <c r="K34" s="19"/>
      <c r="L34" s="19"/>
      <c r="M34" s="19"/>
      <c r="N34" s="19"/>
      <c r="O34" s="20">
        <f>E34*1</f>
        <v>20000</v>
      </c>
      <c r="P34" s="20">
        <v>0</v>
      </c>
      <c r="Q34" s="20">
        <v>0</v>
      </c>
      <c r="R34" s="20">
        <v>0</v>
      </c>
    </row>
    <row r="35" spans="1:30" s="11" customFormat="1" ht="38.25" thickBot="1" x14ac:dyDescent="0.25">
      <c r="A35" s="72" t="s">
        <v>67</v>
      </c>
      <c r="B35" s="73" t="s">
        <v>68</v>
      </c>
      <c r="C35" s="56" t="s">
        <v>875</v>
      </c>
      <c r="D35" s="56" t="s">
        <v>842</v>
      </c>
      <c r="E35" s="54">
        <f>SUM(E37,E46,E61)</f>
        <v>64560000</v>
      </c>
      <c r="F35" s="56" t="s">
        <v>868</v>
      </c>
      <c r="G35" s="8" t="s">
        <v>493</v>
      </c>
      <c r="H35" s="9" t="s">
        <v>494</v>
      </c>
      <c r="I35" s="9" t="s">
        <v>484</v>
      </c>
      <c r="J35" s="10">
        <v>2.1</v>
      </c>
      <c r="K35" s="10">
        <v>3</v>
      </c>
      <c r="L35" s="10">
        <v>5</v>
      </c>
      <c r="M35" s="10">
        <v>7</v>
      </c>
      <c r="N35" s="10">
        <v>10</v>
      </c>
      <c r="O35" s="54">
        <f>SUM(O37,O46,O61)</f>
        <v>6690000</v>
      </c>
      <c r="P35" s="54">
        <f t="shared" ref="P35:R35" si="22">SUM(P37,P46,P61)</f>
        <v>19290000</v>
      </c>
      <c r="Q35" s="54">
        <f t="shared" si="22"/>
        <v>19290000</v>
      </c>
      <c r="R35" s="54">
        <f t="shared" si="22"/>
        <v>19290000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s="11" customFormat="1" ht="75.75" thickBot="1" x14ac:dyDescent="0.25">
      <c r="A36" s="72"/>
      <c r="B36" s="73"/>
      <c r="C36" s="57"/>
      <c r="D36" s="57"/>
      <c r="E36" s="55"/>
      <c r="F36" s="57"/>
      <c r="G36" s="8" t="s">
        <v>495</v>
      </c>
      <c r="H36" s="9" t="s">
        <v>496</v>
      </c>
      <c r="I36" s="9" t="s">
        <v>497</v>
      </c>
      <c r="J36" s="10" t="s">
        <v>498</v>
      </c>
      <c r="K36" s="10" t="s">
        <v>498</v>
      </c>
      <c r="L36" s="10">
        <v>4</v>
      </c>
      <c r="M36" s="10">
        <v>4</v>
      </c>
      <c r="N36" s="10">
        <v>5</v>
      </c>
      <c r="O36" s="55"/>
      <c r="P36" s="55"/>
      <c r="Q36" s="55"/>
      <c r="R36" s="5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85.5" customHeight="1" thickBot="1" x14ac:dyDescent="0.25">
      <c r="A37" s="28" t="s">
        <v>69</v>
      </c>
      <c r="B37" s="13" t="s">
        <v>70</v>
      </c>
      <c r="C37" s="14" t="s">
        <v>875</v>
      </c>
      <c r="D37" s="14" t="s">
        <v>842</v>
      </c>
      <c r="E37" s="15">
        <f>SUM(E38,E39,E40,E41,E42,E43,E45)</f>
        <v>320000</v>
      </c>
      <c r="F37" s="14" t="s">
        <v>868</v>
      </c>
      <c r="G37" s="13"/>
      <c r="H37" s="16"/>
      <c r="I37" s="16"/>
      <c r="J37" s="17"/>
      <c r="K37" s="17"/>
      <c r="L37" s="17"/>
      <c r="M37" s="17"/>
      <c r="N37" s="17"/>
      <c r="O37" s="15">
        <f>SUM(O38,O39,O40,O41,O42,O43,O45)</f>
        <v>32000</v>
      </c>
      <c r="P37" s="15">
        <f t="shared" ref="P37:R37" si="23">SUM(P38,P39,P40,P41,P42,P43,P45)</f>
        <v>96000</v>
      </c>
      <c r="Q37" s="15">
        <f t="shared" si="23"/>
        <v>96000</v>
      </c>
      <c r="R37" s="15">
        <f t="shared" si="23"/>
        <v>96000</v>
      </c>
    </row>
    <row r="38" spans="1:30" ht="94.5" thickBot="1" x14ac:dyDescent="0.25">
      <c r="A38" s="18" t="s">
        <v>562</v>
      </c>
      <c r="B38" s="18" t="s">
        <v>71</v>
      </c>
      <c r="C38" s="21" t="s">
        <v>875</v>
      </c>
      <c r="D38" s="19" t="s">
        <v>842</v>
      </c>
      <c r="E38" s="20">
        <v>70000</v>
      </c>
      <c r="F38" s="19" t="s">
        <v>373</v>
      </c>
      <c r="G38" s="18"/>
      <c r="H38" s="18"/>
      <c r="I38" s="18"/>
      <c r="J38" s="19"/>
      <c r="K38" s="19"/>
      <c r="L38" s="19"/>
      <c r="M38" s="19"/>
      <c r="N38" s="19"/>
      <c r="O38" s="20">
        <f t="shared" ref="O38:O45" si="24">E38*0.1</f>
        <v>7000</v>
      </c>
      <c r="P38" s="20">
        <f t="shared" ref="P38:P45" si="25">E38*0.3</f>
        <v>21000</v>
      </c>
      <c r="Q38" s="20">
        <f t="shared" ref="Q38:Q45" si="26">E38*0.3</f>
        <v>21000</v>
      </c>
      <c r="R38" s="20">
        <f t="shared" ref="R38:R45" si="27">E38*0.3</f>
        <v>21000</v>
      </c>
    </row>
    <row r="39" spans="1:30" ht="153" customHeight="1" thickBot="1" x14ac:dyDescent="0.25">
      <c r="A39" s="18" t="s">
        <v>563</v>
      </c>
      <c r="B39" s="18" t="s">
        <v>281</v>
      </c>
      <c r="C39" s="19" t="s">
        <v>875</v>
      </c>
      <c r="D39" s="19" t="s">
        <v>842</v>
      </c>
      <c r="E39" s="20">
        <v>20000</v>
      </c>
      <c r="F39" s="19" t="s">
        <v>867</v>
      </c>
      <c r="G39" s="18"/>
      <c r="H39" s="18"/>
      <c r="I39" s="18"/>
      <c r="J39" s="19"/>
      <c r="K39" s="19"/>
      <c r="L39" s="19"/>
      <c r="M39" s="19"/>
      <c r="N39" s="19"/>
      <c r="O39" s="20">
        <f t="shared" si="24"/>
        <v>2000</v>
      </c>
      <c r="P39" s="20">
        <f t="shared" si="25"/>
        <v>6000</v>
      </c>
      <c r="Q39" s="20">
        <f t="shared" si="26"/>
        <v>6000</v>
      </c>
      <c r="R39" s="20">
        <f t="shared" si="27"/>
        <v>6000</v>
      </c>
    </row>
    <row r="40" spans="1:30" ht="57" thickBot="1" x14ac:dyDescent="0.25">
      <c r="A40" s="18" t="s">
        <v>564</v>
      </c>
      <c r="B40" s="18" t="s">
        <v>72</v>
      </c>
      <c r="C40" s="19" t="s">
        <v>875</v>
      </c>
      <c r="D40" s="19" t="s">
        <v>842</v>
      </c>
      <c r="E40" s="20">
        <v>20000</v>
      </c>
      <c r="F40" s="21" t="s">
        <v>868</v>
      </c>
      <c r="G40" s="18"/>
      <c r="H40" s="18"/>
      <c r="I40" s="18"/>
      <c r="J40" s="19"/>
      <c r="K40" s="19"/>
      <c r="L40" s="19"/>
      <c r="M40" s="19"/>
      <c r="N40" s="19"/>
      <c r="O40" s="20">
        <f t="shared" si="24"/>
        <v>2000</v>
      </c>
      <c r="P40" s="20">
        <f t="shared" si="25"/>
        <v>6000</v>
      </c>
      <c r="Q40" s="20">
        <f t="shared" si="26"/>
        <v>6000</v>
      </c>
      <c r="R40" s="20">
        <f t="shared" si="27"/>
        <v>6000</v>
      </c>
    </row>
    <row r="41" spans="1:30" ht="78.75" customHeight="1" thickBot="1" x14ac:dyDescent="0.25">
      <c r="A41" s="18" t="s">
        <v>565</v>
      </c>
      <c r="B41" s="18" t="s">
        <v>282</v>
      </c>
      <c r="C41" s="19" t="s">
        <v>875</v>
      </c>
      <c r="D41" s="19" t="s">
        <v>842</v>
      </c>
      <c r="E41" s="20">
        <v>20000</v>
      </c>
      <c r="F41" s="21" t="s">
        <v>868</v>
      </c>
      <c r="G41" s="18"/>
      <c r="H41" s="18"/>
      <c r="I41" s="18"/>
      <c r="J41" s="19"/>
      <c r="K41" s="19"/>
      <c r="L41" s="19"/>
      <c r="M41" s="19"/>
      <c r="N41" s="19"/>
      <c r="O41" s="20">
        <f t="shared" si="24"/>
        <v>2000</v>
      </c>
      <c r="P41" s="20">
        <f t="shared" si="25"/>
        <v>6000</v>
      </c>
      <c r="Q41" s="20">
        <f t="shared" si="26"/>
        <v>6000</v>
      </c>
      <c r="R41" s="20">
        <f t="shared" si="27"/>
        <v>6000</v>
      </c>
    </row>
    <row r="42" spans="1:30" ht="94.5" thickBot="1" x14ac:dyDescent="0.25">
      <c r="A42" s="18" t="s">
        <v>566</v>
      </c>
      <c r="B42" s="18" t="s">
        <v>283</v>
      </c>
      <c r="C42" s="19" t="s">
        <v>914</v>
      </c>
      <c r="D42" s="19" t="s">
        <v>842</v>
      </c>
      <c r="E42" s="20">
        <v>70000</v>
      </c>
      <c r="F42" s="21" t="s">
        <v>868</v>
      </c>
      <c r="G42" s="18"/>
      <c r="H42" s="18"/>
      <c r="I42" s="18"/>
      <c r="J42" s="19"/>
      <c r="K42" s="19"/>
      <c r="L42" s="19"/>
      <c r="M42" s="19"/>
      <c r="N42" s="19"/>
      <c r="O42" s="20">
        <f t="shared" si="24"/>
        <v>7000</v>
      </c>
      <c r="P42" s="20">
        <f t="shared" si="25"/>
        <v>21000</v>
      </c>
      <c r="Q42" s="20">
        <f t="shared" si="26"/>
        <v>21000</v>
      </c>
      <c r="R42" s="20">
        <f t="shared" si="27"/>
        <v>21000</v>
      </c>
    </row>
    <row r="43" spans="1:30" ht="57" thickBot="1" x14ac:dyDescent="0.25">
      <c r="A43" s="18" t="s">
        <v>567</v>
      </c>
      <c r="B43" s="18" t="s">
        <v>284</v>
      </c>
      <c r="C43" s="19" t="s">
        <v>845</v>
      </c>
      <c r="D43" s="19" t="s">
        <v>842</v>
      </c>
      <c r="E43" s="20">
        <f>E44</f>
        <v>100000</v>
      </c>
      <c r="F43" s="21" t="s">
        <v>869</v>
      </c>
      <c r="G43" s="18"/>
      <c r="H43" s="18"/>
      <c r="I43" s="18"/>
      <c r="J43" s="19"/>
      <c r="K43" s="19"/>
      <c r="L43" s="19"/>
      <c r="M43" s="19"/>
      <c r="N43" s="19"/>
      <c r="O43" s="20">
        <f t="shared" si="24"/>
        <v>10000</v>
      </c>
      <c r="P43" s="20">
        <f t="shared" si="25"/>
        <v>30000</v>
      </c>
      <c r="Q43" s="20">
        <f t="shared" si="26"/>
        <v>30000</v>
      </c>
      <c r="R43" s="20">
        <f t="shared" si="27"/>
        <v>30000</v>
      </c>
    </row>
    <row r="44" spans="1:30" s="27" customFormat="1" ht="38.25" thickBot="1" x14ac:dyDescent="0.25">
      <c r="A44" s="22" t="s">
        <v>391</v>
      </c>
      <c r="B44" s="22" t="s">
        <v>443</v>
      </c>
      <c r="C44" s="24" t="s">
        <v>875</v>
      </c>
      <c r="D44" s="24" t="s">
        <v>842</v>
      </c>
      <c r="E44" s="25">
        <v>100000</v>
      </c>
      <c r="F44" s="29" t="s">
        <v>869</v>
      </c>
      <c r="G44" s="26"/>
      <c r="H44" s="26"/>
      <c r="I44" s="26"/>
      <c r="J44" s="24"/>
      <c r="K44" s="24"/>
      <c r="L44" s="24"/>
      <c r="M44" s="24"/>
      <c r="N44" s="24"/>
      <c r="O44" s="25">
        <f t="shared" si="24"/>
        <v>10000</v>
      </c>
      <c r="P44" s="25">
        <f t="shared" si="25"/>
        <v>30000</v>
      </c>
      <c r="Q44" s="25">
        <f t="shared" si="26"/>
        <v>30000</v>
      </c>
      <c r="R44" s="25">
        <f t="shared" si="27"/>
        <v>30000</v>
      </c>
    </row>
    <row r="45" spans="1:30" ht="38.25" thickBot="1" x14ac:dyDescent="0.25">
      <c r="A45" s="18" t="s">
        <v>830</v>
      </c>
      <c r="B45" s="18" t="s">
        <v>829</v>
      </c>
      <c r="C45" s="19" t="s">
        <v>875</v>
      </c>
      <c r="D45" s="19" t="s">
        <v>842</v>
      </c>
      <c r="E45" s="20">
        <v>20000</v>
      </c>
      <c r="F45" s="21" t="s">
        <v>870</v>
      </c>
      <c r="G45" s="18"/>
      <c r="H45" s="18"/>
      <c r="I45" s="18"/>
      <c r="J45" s="19"/>
      <c r="K45" s="19"/>
      <c r="L45" s="19"/>
      <c r="M45" s="19"/>
      <c r="N45" s="19"/>
      <c r="O45" s="20">
        <f t="shared" si="24"/>
        <v>2000</v>
      </c>
      <c r="P45" s="20">
        <f t="shared" si="25"/>
        <v>6000</v>
      </c>
      <c r="Q45" s="20">
        <f t="shared" si="26"/>
        <v>6000</v>
      </c>
      <c r="R45" s="20">
        <f t="shared" si="27"/>
        <v>6000</v>
      </c>
    </row>
    <row r="46" spans="1:30" ht="57" thickBot="1" x14ac:dyDescent="0.25">
      <c r="A46" s="28" t="s">
        <v>73</v>
      </c>
      <c r="B46" s="13" t="s">
        <v>74</v>
      </c>
      <c r="C46" s="14" t="s">
        <v>845</v>
      </c>
      <c r="D46" s="14" t="s">
        <v>842</v>
      </c>
      <c r="E46" s="15">
        <f>E47+E48+E50+E51+E52+E53+E56+E57+E58+E59+E60</f>
        <v>64090000</v>
      </c>
      <c r="F46" s="14" t="s">
        <v>874</v>
      </c>
      <c r="G46" s="13"/>
      <c r="H46" s="16"/>
      <c r="I46" s="16"/>
      <c r="J46" s="17"/>
      <c r="K46" s="17"/>
      <c r="L46" s="17"/>
      <c r="M46" s="17"/>
      <c r="N46" s="17"/>
      <c r="O46" s="15">
        <f>O47+O48+O50+O51+O52+O53+O56+O57+O58+O59+O60</f>
        <v>6589000</v>
      </c>
      <c r="P46" s="15">
        <f t="shared" ref="P46:R46" si="28">P47+P48+P50+P51+P52+P53+P56+P57+P58+P59+P60</f>
        <v>19167000</v>
      </c>
      <c r="Q46" s="15">
        <f t="shared" si="28"/>
        <v>19167000</v>
      </c>
      <c r="R46" s="15">
        <f t="shared" si="28"/>
        <v>19167000</v>
      </c>
    </row>
    <row r="47" spans="1:30" ht="64.5" customHeight="1" thickBot="1" x14ac:dyDescent="0.25">
      <c r="A47" s="18" t="s">
        <v>568</v>
      </c>
      <c r="B47" s="18" t="s">
        <v>285</v>
      </c>
      <c r="C47" s="19" t="s">
        <v>845</v>
      </c>
      <c r="D47" s="19" t="s">
        <v>844</v>
      </c>
      <c r="E47" s="20">
        <v>200000</v>
      </c>
      <c r="F47" s="19" t="s">
        <v>384</v>
      </c>
      <c r="G47" s="18"/>
      <c r="H47" s="18"/>
      <c r="I47" s="18"/>
      <c r="J47" s="19"/>
      <c r="K47" s="19"/>
      <c r="L47" s="19"/>
      <c r="M47" s="19"/>
      <c r="N47" s="19"/>
      <c r="O47" s="20">
        <f>E47*1</f>
        <v>200000</v>
      </c>
      <c r="P47" s="20">
        <v>0</v>
      </c>
      <c r="Q47" s="20">
        <v>0</v>
      </c>
      <c r="R47" s="20">
        <v>0</v>
      </c>
    </row>
    <row r="48" spans="1:30" ht="45.75" customHeight="1" thickBot="1" x14ac:dyDescent="0.25">
      <c r="A48" s="18" t="s">
        <v>569</v>
      </c>
      <c r="B48" s="18" t="s">
        <v>437</v>
      </c>
      <c r="C48" s="21" t="s">
        <v>845</v>
      </c>
      <c r="D48" s="19" t="s">
        <v>842</v>
      </c>
      <c r="E48" s="20">
        <f>E49</f>
        <v>50000000</v>
      </c>
      <c r="F48" s="21" t="s">
        <v>871</v>
      </c>
      <c r="G48" s="18"/>
      <c r="H48" s="18"/>
      <c r="I48" s="18"/>
      <c r="J48" s="19"/>
      <c r="K48" s="19"/>
      <c r="L48" s="19"/>
      <c r="M48" s="19"/>
      <c r="N48" s="19"/>
      <c r="O48" s="20">
        <f t="shared" ref="O48:O60" si="29">E48*0.1</f>
        <v>5000000</v>
      </c>
      <c r="P48" s="20">
        <f t="shared" ref="P48:P60" si="30">E48*0.3</f>
        <v>15000000</v>
      </c>
      <c r="Q48" s="20">
        <f t="shared" ref="Q48:Q60" si="31">E48*0.3</f>
        <v>15000000</v>
      </c>
      <c r="R48" s="20">
        <f t="shared" ref="R48:R60" si="32">E48*0.3</f>
        <v>15000000</v>
      </c>
    </row>
    <row r="49" spans="1:18" s="27" customFormat="1" ht="57" thickBot="1" x14ac:dyDescent="0.25">
      <c r="A49" s="22" t="s">
        <v>391</v>
      </c>
      <c r="B49" s="22" t="s">
        <v>438</v>
      </c>
      <c r="C49" s="29" t="s">
        <v>848</v>
      </c>
      <c r="D49" s="24" t="s">
        <v>842</v>
      </c>
      <c r="E49" s="25">
        <v>50000000</v>
      </c>
      <c r="F49" s="29" t="s">
        <v>871</v>
      </c>
      <c r="G49" s="26"/>
      <c r="H49" s="26"/>
      <c r="I49" s="26"/>
      <c r="J49" s="24"/>
      <c r="K49" s="24"/>
      <c r="L49" s="24"/>
      <c r="M49" s="24"/>
      <c r="N49" s="24"/>
      <c r="O49" s="25">
        <f t="shared" si="29"/>
        <v>5000000</v>
      </c>
      <c r="P49" s="25">
        <f t="shared" si="30"/>
        <v>15000000</v>
      </c>
      <c r="Q49" s="25">
        <f t="shared" si="31"/>
        <v>15000000</v>
      </c>
      <c r="R49" s="25">
        <f t="shared" si="32"/>
        <v>15000000</v>
      </c>
    </row>
    <row r="50" spans="1:18" ht="38.25" thickBot="1" x14ac:dyDescent="0.25">
      <c r="A50" s="18" t="s">
        <v>570</v>
      </c>
      <c r="B50" s="18" t="s">
        <v>286</v>
      </c>
      <c r="C50" s="21" t="s">
        <v>845</v>
      </c>
      <c r="D50" s="19" t="s">
        <v>842</v>
      </c>
      <c r="E50" s="20">
        <v>500000</v>
      </c>
      <c r="F50" s="21" t="s">
        <v>871</v>
      </c>
      <c r="G50" s="18"/>
      <c r="H50" s="18"/>
      <c r="I50" s="18"/>
      <c r="J50" s="19"/>
      <c r="K50" s="19"/>
      <c r="L50" s="19"/>
      <c r="M50" s="19"/>
      <c r="N50" s="19"/>
      <c r="O50" s="20">
        <f t="shared" si="29"/>
        <v>50000</v>
      </c>
      <c r="P50" s="20">
        <f t="shared" si="30"/>
        <v>150000</v>
      </c>
      <c r="Q50" s="20">
        <f t="shared" si="31"/>
        <v>150000</v>
      </c>
      <c r="R50" s="20">
        <f t="shared" si="32"/>
        <v>150000</v>
      </c>
    </row>
    <row r="51" spans="1:18" ht="38.25" thickBot="1" x14ac:dyDescent="0.25">
      <c r="A51" s="18" t="s">
        <v>571</v>
      </c>
      <c r="B51" s="18" t="s">
        <v>287</v>
      </c>
      <c r="C51" s="21" t="s">
        <v>857</v>
      </c>
      <c r="D51" s="19" t="s">
        <v>842</v>
      </c>
      <c r="E51" s="20">
        <v>100000</v>
      </c>
      <c r="F51" s="21" t="s">
        <v>872</v>
      </c>
      <c r="G51" s="18"/>
      <c r="H51" s="18"/>
      <c r="I51" s="18"/>
      <c r="J51" s="19"/>
      <c r="K51" s="19"/>
      <c r="L51" s="19"/>
      <c r="M51" s="19"/>
      <c r="N51" s="19"/>
      <c r="O51" s="20">
        <f t="shared" si="29"/>
        <v>10000</v>
      </c>
      <c r="P51" s="20">
        <f t="shared" si="30"/>
        <v>30000</v>
      </c>
      <c r="Q51" s="20">
        <f t="shared" si="31"/>
        <v>30000</v>
      </c>
      <c r="R51" s="20">
        <f t="shared" si="32"/>
        <v>30000</v>
      </c>
    </row>
    <row r="52" spans="1:18" ht="82.5" customHeight="1" thickBot="1" x14ac:dyDescent="0.25">
      <c r="A52" s="18" t="s">
        <v>572</v>
      </c>
      <c r="B52" s="18" t="s">
        <v>943</v>
      </c>
      <c r="C52" s="21" t="s">
        <v>923</v>
      </c>
      <c r="D52" s="19" t="s">
        <v>842</v>
      </c>
      <c r="E52" s="20">
        <v>5000000</v>
      </c>
      <c r="F52" s="21" t="s">
        <v>873</v>
      </c>
      <c r="G52" s="18"/>
      <c r="H52" s="18"/>
      <c r="I52" s="18"/>
      <c r="J52" s="19"/>
      <c r="K52" s="19"/>
      <c r="L52" s="19"/>
      <c r="M52" s="19"/>
      <c r="N52" s="19"/>
      <c r="O52" s="20">
        <f t="shared" si="29"/>
        <v>500000</v>
      </c>
      <c r="P52" s="20">
        <f t="shared" si="30"/>
        <v>1500000</v>
      </c>
      <c r="Q52" s="20">
        <f t="shared" si="31"/>
        <v>1500000</v>
      </c>
      <c r="R52" s="20">
        <f t="shared" si="32"/>
        <v>1500000</v>
      </c>
    </row>
    <row r="53" spans="1:18" ht="57" thickBot="1" x14ac:dyDescent="0.25">
      <c r="A53" s="18" t="s">
        <v>573</v>
      </c>
      <c r="B53" s="18" t="s">
        <v>828</v>
      </c>
      <c r="C53" s="21" t="s">
        <v>875</v>
      </c>
      <c r="D53" s="19" t="s">
        <v>842</v>
      </c>
      <c r="E53" s="20">
        <f>SUM(E54,E55)</f>
        <v>6000000</v>
      </c>
      <c r="F53" s="19" t="s">
        <v>874</v>
      </c>
      <c r="G53" s="18"/>
      <c r="H53" s="18"/>
      <c r="I53" s="18"/>
      <c r="J53" s="19"/>
      <c r="K53" s="19"/>
      <c r="L53" s="19"/>
      <c r="M53" s="19"/>
      <c r="N53" s="19"/>
      <c r="O53" s="20">
        <f t="shared" si="29"/>
        <v>600000</v>
      </c>
      <c r="P53" s="20">
        <f t="shared" si="30"/>
        <v>1800000</v>
      </c>
      <c r="Q53" s="20">
        <f t="shared" si="31"/>
        <v>1800000</v>
      </c>
      <c r="R53" s="20">
        <f t="shared" si="32"/>
        <v>1800000</v>
      </c>
    </row>
    <row r="54" spans="1:18" s="27" customFormat="1" ht="38.25" thickBot="1" x14ac:dyDescent="0.25">
      <c r="A54" s="22" t="s">
        <v>391</v>
      </c>
      <c r="B54" s="22" t="s">
        <v>451</v>
      </c>
      <c r="C54" s="24" t="s">
        <v>845</v>
      </c>
      <c r="D54" s="24" t="str">
        <f>D53</f>
        <v>2017.-2020.</v>
      </c>
      <c r="E54" s="25">
        <v>1000000</v>
      </c>
      <c r="F54" s="29" t="str">
        <f>F53</f>
        <v xml:space="preserve">proračun Grada Omiša, ostali izvori </v>
      </c>
      <c r="G54" s="26"/>
      <c r="H54" s="26"/>
      <c r="I54" s="26"/>
      <c r="J54" s="24"/>
      <c r="K54" s="24"/>
      <c r="L54" s="24"/>
      <c r="M54" s="24"/>
      <c r="N54" s="24"/>
      <c r="O54" s="25">
        <f t="shared" si="29"/>
        <v>100000</v>
      </c>
      <c r="P54" s="25">
        <f t="shared" si="30"/>
        <v>300000</v>
      </c>
      <c r="Q54" s="25">
        <f t="shared" si="31"/>
        <v>300000</v>
      </c>
      <c r="R54" s="25">
        <f t="shared" si="32"/>
        <v>300000</v>
      </c>
    </row>
    <row r="55" spans="1:18" s="27" customFormat="1" ht="38.25" thickBot="1" x14ac:dyDescent="0.25">
      <c r="A55" s="22" t="s">
        <v>391</v>
      </c>
      <c r="B55" s="22" t="s">
        <v>452</v>
      </c>
      <c r="C55" s="24" t="s">
        <v>845</v>
      </c>
      <c r="D55" s="24" t="str">
        <f>D54</f>
        <v>2017.-2020.</v>
      </c>
      <c r="E55" s="25">
        <v>5000000</v>
      </c>
      <c r="F55" s="29" t="str">
        <f>F54</f>
        <v xml:space="preserve">proračun Grada Omiša, ostali izvori </v>
      </c>
      <c r="G55" s="26"/>
      <c r="H55" s="26"/>
      <c r="I55" s="26"/>
      <c r="J55" s="24"/>
      <c r="K55" s="24"/>
      <c r="L55" s="24"/>
      <c r="M55" s="24"/>
      <c r="N55" s="24"/>
      <c r="O55" s="25">
        <f t="shared" si="29"/>
        <v>500000</v>
      </c>
      <c r="P55" s="25">
        <f t="shared" si="30"/>
        <v>1500000</v>
      </c>
      <c r="Q55" s="25">
        <f t="shared" si="31"/>
        <v>1500000</v>
      </c>
      <c r="R55" s="25">
        <f t="shared" si="32"/>
        <v>1500000</v>
      </c>
    </row>
    <row r="56" spans="1:18" ht="72.75" customHeight="1" thickBot="1" x14ac:dyDescent="0.25">
      <c r="A56" s="18" t="s">
        <v>574</v>
      </c>
      <c r="B56" s="18" t="s">
        <v>75</v>
      </c>
      <c r="C56" s="21" t="str">
        <f>C53</f>
        <v>Grad Omiš, TZ Grada Omiša</v>
      </c>
      <c r="D56" s="19" t="s">
        <v>842</v>
      </c>
      <c r="E56" s="20">
        <v>50000</v>
      </c>
      <c r="F56" s="21" t="s">
        <v>867</v>
      </c>
      <c r="G56" s="18"/>
      <c r="H56" s="18"/>
      <c r="I56" s="18"/>
      <c r="J56" s="19"/>
      <c r="K56" s="19"/>
      <c r="L56" s="19"/>
      <c r="M56" s="19"/>
      <c r="N56" s="19"/>
      <c r="O56" s="20">
        <f t="shared" si="29"/>
        <v>5000</v>
      </c>
      <c r="P56" s="20">
        <f t="shared" si="30"/>
        <v>15000</v>
      </c>
      <c r="Q56" s="20">
        <f t="shared" si="31"/>
        <v>15000</v>
      </c>
      <c r="R56" s="20">
        <f t="shared" si="32"/>
        <v>15000</v>
      </c>
    </row>
    <row r="57" spans="1:18" ht="85.5" customHeight="1" thickBot="1" x14ac:dyDescent="0.25">
      <c r="A57" s="18" t="s">
        <v>575</v>
      </c>
      <c r="B57" s="18" t="s">
        <v>288</v>
      </c>
      <c r="C57" s="21" t="s">
        <v>875</v>
      </c>
      <c r="D57" s="19" t="s">
        <v>842</v>
      </c>
      <c r="E57" s="20">
        <v>2000000</v>
      </c>
      <c r="F57" s="21" t="str">
        <f>F56</f>
        <v>proračun Grada Omiša, proračun TZ Grada Omiša</v>
      </c>
      <c r="G57" s="18"/>
      <c r="H57" s="18"/>
      <c r="I57" s="18"/>
      <c r="J57" s="19"/>
      <c r="K57" s="19"/>
      <c r="L57" s="19"/>
      <c r="M57" s="19"/>
      <c r="N57" s="19"/>
      <c r="O57" s="20">
        <f t="shared" si="29"/>
        <v>200000</v>
      </c>
      <c r="P57" s="20">
        <f t="shared" si="30"/>
        <v>600000</v>
      </c>
      <c r="Q57" s="20">
        <f t="shared" si="31"/>
        <v>600000</v>
      </c>
      <c r="R57" s="20">
        <f t="shared" si="32"/>
        <v>600000</v>
      </c>
    </row>
    <row r="58" spans="1:18" ht="90" customHeight="1" thickBot="1" x14ac:dyDescent="0.25">
      <c r="A58" s="18" t="s">
        <v>576</v>
      </c>
      <c r="B58" s="18" t="s">
        <v>289</v>
      </c>
      <c r="C58" s="21" t="str">
        <f>C56</f>
        <v>Grad Omiš, TZ Grada Omiša</v>
      </c>
      <c r="D58" s="19" t="s">
        <v>842</v>
      </c>
      <c r="E58" s="20">
        <v>100000</v>
      </c>
      <c r="F58" s="21" t="s">
        <v>870</v>
      </c>
      <c r="G58" s="18"/>
      <c r="H58" s="18"/>
      <c r="I58" s="18"/>
      <c r="J58" s="19"/>
      <c r="K58" s="19"/>
      <c r="L58" s="19"/>
      <c r="M58" s="19"/>
      <c r="N58" s="19"/>
      <c r="O58" s="20">
        <f t="shared" si="29"/>
        <v>10000</v>
      </c>
      <c r="P58" s="20">
        <f t="shared" si="30"/>
        <v>30000</v>
      </c>
      <c r="Q58" s="20">
        <f t="shared" si="31"/>
        <v>30000</v>
      </c>
      <c r="R58" s="20">
        <f t="shared" si="32"/>
        <v>30000</v>
      </c>
    </row>
    <row r="59" spans="1:18" ht="71.25" customHeight="1" thickBot="1" x14ac:dyDescent="0.25">
      <c r="A59" s="18" t="s">
        <v>825</v>
      </c>
      <c r="B59" s="18" t="s">
        <v>832</v>
      </c>
      <c r="C59" s="21" t="str">
        <f>C58</f>
        <v>Grad Omiš, TZ Grada Omiša</v>
      </c>
      <c r="D59" s="19" t="s">
        <v>842</v>
      </c>
      <c r="E59" s="20">
        <v>70000</v>
      </c>
      <c r="F59" s="21" t="str">
        <f>F58</f>
        <v>ESI, proračun Grada Omiša, proračun TZ Grada Omiša, ostali izvori</v>
      </c>
      <c r="G59" s="18"/>
      <c r="H59" s="18"/>
      <c r="I59" s="18"/>
      <c r="J59" s="19"/>
      <c r="K59" s="19"/>
      <c r="L59" s="19"/>
      <c r="M59" s="19"/>
      <c r="N59" s="19"/>
      <c r="O59" s="20">
        <f t="shared" si="29"/>
        <v>7000</v>
      </c>
      <c r="P59" s="20">
        <f t="shared" si="30"/>
        <v>21000</v>
      </c>
      <c r="Q59" s="20">
        <f t="shared" si="31"/>
        <v>21000</v>
      </c>
      <c r="R59" s="20">
        <f t="shared" si="32"/>
        <v>21000</v>
      </c>
    </row>
    <row r="60" spans="1:18" ht="66.75" customHeight="1" thickBot="1" x14ac:dyDescent="0.25">
      <c r="A60" s="18" t="s">
        <v>831</v>
      </c>
      <c r="B60" s="18" t="s">
        <v>826</v>
      </c>
      <c r="C60" s="21" t="s">
        <v>845</v>
      </c>
      <c r="D60" s="19" t="s">
        <v>842</v>
      </c>
      <c r="E60" s="20">
        <v>70000</v>
      </c>
      <c r="F60" s="21" t="s">
        <v>869</v>
      </c>
      <c r="G60" s="18"/>
      <c r="H60" s="18"/>
      <c r="I60" s="18"/>
      <c r="J60" s="19"/>
      <c r="K60" s="19"/>
      <c r="L60" s="19"/>
      <c r="M60" s="19"/>
      <c r="N60" s="19"/>
      <c r="O60" s="20">
        <f t="shared" si="29"/>
        <v>7000</v>
      </c>
      <c r="P60" s="20">
        <f t="shared" si="30"/>
        <v>21000</v>
      </c>
      <c r="Q60" s="20">
        <f t="shared" si="31"/>
        <v>21000</v>
      </c>
      <c r="R60" s="20">
        <f t="shared" si="32"/>
        <v>21000</v>
      </c>
    </row>
    <row r="61" spans="1:18" ht="38.25" thickBot="1" x14ac:dyDescent="0.25">
      <c r="A61" s="28" t="s">
        <v>76</v>
      </c>
      <c r="B61" s="13" t="s">
        <v>77</v>
      </c>
      <c r="C61" s="14" t="s">
        <v>875</v>
      </c>
      <c r="D61" s="14" t="s">
        <v>842</v>
      </c>
      <c r="E61" s="15">
        <f>SUM(E62:E68)</f>
        <v>150000</v>
      </c>
      <c r="F61" s="14" t="s">
        <v>868</v>
      </c>
      <c r="G61" s="13"/>
      <c r="H61" s="16"/>
      <c r="I61" s="16"/>
      <c r="J61" s="17"/>
      <c r="K61" s="17"/>
      <c r="L61" s="17"/>
      <c r="M61" s="17"/>
      <c r="N61" s="17"/>
      <c r="O61" s="15">
        <f>SUM(O62:O68)</f>
        <v>69000</v>
      </c>
      <c r="P61" s="15">
        <f t="shared" ref="P61:R61" si="33">SUM(P62:P68)</f>
        <v>27000</v>
      </c>
      <c r="Q61" s="15">
        <f t="shared" si="33"/>
        <v>27000</v>
      </c>
      <c r="R61" s="15">
        <f t="shared" si="33"/>
        <v>27000</v>
      </c>
    </row>
    <row r="62" spans="1:18" ht="65.25" customHeight="1" thickBot="1" x14ac:dyDescent="0.25">
      <c r="A62" s="18" t="s">
        <v>577</v>
      </c>
      <c r="B62" s="18" t="s">
        <v>78</v>
      </c>
      <c r="C62" s="19" t="s">
        <v>857</v>
      </c>
      <c r="D62" s="19" t="s">
        <v>844</v>
      </c>
      <c r="E62" s="20">
        <v>20000</v>
      </c>
      <c r="F62" s="21" t="s">
        <v>876</v>
      </c>
      <c r="G62" s="18"/>
      <c r="H62" s="18"/>
      <c r="I62" s="18"/>
      <c r="J62" s="19"/>
      <c r="K62" s="19"/>
      <c r="L62" s="19"/>
      <c r="M62" s="19"/>
      <c r="N62" s="19"/>
      <c r="O62" s="20">
        <f>E62*1</f>
        <v>20000</v>
      </c>
      <c r="P62" s="20">
        <v>0</v>
      </c>
      <c r="Q62" s="20">
        <v>0</v>
      </c>
      <c r="R62" s="20">
        <v>0</v>
      </c>
    </row>
    <row r="63" spans="1:18" ht="42" customHeight="1" thickBot="1" x14ac:dyDescent="0.25">
      <c r="A63" s="18" t="s">
        <v>578</v>
      </c>
      <c r="B63" s="18" t="s">
        <v>290</v>
      </c>
      <c r="C63" s="19" t="s">
        <v>877</v>
      </c>
      <c r="D63" s="19" t="s">
        <v>844</v>
      </c>
      <c r="E63" s="20">
        <v>20000</v>
      </c>
      <c r="F63" s="21" t="str">
        <f>F62</f>
        <v>proračun TZ Grada Omiša, ostali izvori</v>
      </c>
      <c r="G63" s="18"/>
      <c r="H63" s="18"/>
      <c r="I63" s="18"/>
      <c r="J63" s="19"/>
      <c r="K63" s="19"/>
      <c r="L63" s="19"/>
      <c r="M63" s="19"/>
      <c r="N63" s="19"/>
      <c r="O63" s="20">
        <f>E63*1</f>
        <v>20000</v>
      </c>
      <c r="P63" s="20">
        <v>0</v>
      </c>
      <c r="Q63" s="20">
        <v>0</v>
      </c>
      <c r="R63" s="20">
        <v>0</v>
      </c>
    </row>
    <row r="64" spans="1:18" ht="46.5" customHeight="1" thickBot="1" x14ac:dyDescent="0.25">
      <c r="A64" s="18" t="s">
        <v>579</v>
      </c>
      <c r="B64" s="18" t="s">
        <v>291</v>
      </c>
      <c r="C64" s="21" t="s">
        <v>875</v>
      </c>
      <c r="D64" s="19" t="s">
        <v>844</v>
      </c>
      <c r="E64" s="20">
        <v>20000</v>
      </c>
      <c r="F64" s="21" t="s">
        <v>868</v>
      </c>
      <c r="G64" s="18"/>
      <c r="H64" s="18"/>
      <c r="I64" s="18"/>
      <c r="J64" s="19"/>
      <c r="K64" s="19"/>
      <c r="L64" s="19"/>
      <c r="M64" s="19"/>
      <c r="N64" s="19"/>
      <c r="O64" s="20">
        <f>E64*1</f>
        <v>20000</v>
      </c>
      <c r="P64" s="20">
        <v>0</v>
      </c>
      <c r="Q64" s="20">
        <v>0</v>
      </c>
      <c r="R64" s="20">
        <v>0</v>
      </c>
    </row>
    <row r="65" spans="1:30" ht="57" thickBot="1" x14ac:dyDescent="0.25">
      <c r="A65" s="18" t="s">
        <v>580</v>
      </c>
      <c r="B65" s="18" t="s">
        <v>79</v>
      </c>
      <c r="C65" s="19" t="s">
        <v>857</v>
      </c>
      <c r="D65" s="19" t="s">
        <v>842</v>
      </c>
      <c r="E65" s="20">
        <v>30000</v>
      </c>
      <c r="F65" s="21" t="str">
        <f>F63</f>
        <v>proračun TZ Grada Omiša, ostali izvori</v>
      </c>
      <c r="G65" s="18"/>
      <c r="H65" s="18"/>
      <c r="I65" s="18"/>
      <c r="J65" s="19"/>
      <c r="K65" s="19"/>
      <c r="L65" s="19"/>
      <c r="M65" s="19"/>
      <c r="N65" s="19"/>
      <c r="O65" s="20">
        <f t="shared" ref="O65:O68" si="34">E65*0.1</f>
        <v>3000</v>
      </c>
      <c r="P65" s="20">
        <f t="shared" ref="P65:P68" si="35">E65*0.3</f>
        <v>9000</v>
      </c>
      <c r="Q65" s="20">
        <f t="shared" ref="Q65:Q68" si="36">E65*0.3</f>
        <v>9000</v>
      </c>
      <c r="R65" s="20">
        <f t="shared" ref="R65:R68" si="37">E65*0.3</f>
        <v>9000</v>
      </c>
    </row>
    <row r="66" spans="1:30" ht="81" customHeight="1" thickBot="1" x14ac:dyDescent="0.25">
      <c r="A66" s="18" t="s">
        <v>581</v>
      </c>
      <c r="B66" s="18" t="s">
        <v>292</v>
      </c>
      <c r="C66" s="19" t="s">
        <v>857</v>
      </c>
      <c r="D66" s="19" t="s">
        <v>842</v>
      </c>
      <c r="E66" s="20">
        <v>20000</v>
      </c>
      <c r="F66" s="21" t="str">
        <f>F65</f>
        <v>proračun TZ Grada Omiša, ostali izvori</v>
      </c>
      <c r="G66" s="18"/>
      <c r="H66" s="18"/>
      <c r="I66" s="18"/>
      <c r="J66" s="19"/>
      <c r="K66" s="19"/>
      <c r="L66" s="19"/>
      <c r="M66" s="19"/>
      <c r="N66" s="19"/>
      <c r="O66" s="20">
        <f t="shared" si="34"/>
        <v>2000</v>
      </c>
      <c r="P66" s="20">
        <f t="shared" si="35"/>
        <v>6000</v>
      </c>
      <c r="Q66" s="20">
        <f t="shared" si="36"/>
        <v>6000</v>
      </c>
      <c r="R66" s="20">
        <f t="shared" si="37"/>
        <v>6000</v>
      </c>
    </row>
    <row r="67" spans="1:30" ht="51" customHeight="1" thickBot="1" x14ac:dyDescent="0.25">
      <c r="A67" s="18" t="s">
        <v>582</v>
      </c>
      <c r="B67" s="18" t="s">
        <v>383</v>
      </c>
      <c r="C67" s="19" t="s">
        <v>857</v>
      </c>
      <c r="D67" s="19" t="s">
        <v>842</v>
      </c>
      <c r="E67" s="20">
        <v>30000</v>
      </c>
      <c r="F67" s="21" t="str">
        <f>F66</f>
        <v>proračun TZ Grada Omiša, ostali izvori</v>
      </c>
      <c r="G67" s="18"/>
      <c r="H67" s="18"/>
      <c r="I67" s="18"/>
      <c r="J67" s="19"/>
      <c r="K67" s="19"/>
      <c r="L67" s="19"/>
      <c r="M67" s="19"/>
      <c r="N67" s="19"/>
      <c r="O67" s="20">
        <f t="shared" si="34"/>
        <v>3000</v>
      </c>
      <c r="P67" s="20">
        <f t="shared" si="35"/>
        <v>9000</v>
      </c>
      <c r="Q67" s="20">
        <f t="shared" si="36"/>
        <v>9000</v>
      </c>
      <c r="R67" s="20">
        <f t="shared" si="37"/>
        <v>9000</v>
      </c>
    </row>
    <row r="68" spans="1:30" ht="54" customHeight="1" thickBot="1" x14ac:dyDescent="0.25">
      <c r="A68" s="18" t="s">
        <v>583</v>
      </c>
      <c r="B68" s="18" t="s">
        <v>80</v>
      </c>
      <c r="C68" s="19" t="s">
        <v>875</v>
      </c>
      <c r="D68" s="19" t="s">
        <v>842</v>
      </c>
      <c r="E68" s="20">
        <v>10000</v>
      </c>
      <c r="F68" s="19" t="s">
        <v>868</v>
      </c>
      <c r="G68" s="18"/>
      <c r="H68" s="18"/>
      <c r="I68" s="18"/>
      <c r="J68" s="19"/>
      <c r="K68" s="19"/>
      <c r="L68" s="19"/>
      <c r="M68" s="19"/>
      <c r="N68" s="19"/>
      <c r="O68" s="20">
        <f t="shared" si="34"/>
        <v>1000</v>
      </c>
      <c r="P68" s="20">
        <f t="shared" si="35"/>
        <v>3000</v>
      </c>
      <c r="Q68" s="20">
        <f t="shared" si="36"/>
        <v>3000</v>
      </c>
      <c r="R68" s="20">
        <f t="shared" si="37"/>
        <v>3000</v>
      </c>
    </row>
    <row r="69" spans="1:30" s="11" customFormat="1" ht="57" thickBot="1" x14ac:dyDescent="0.25">
      <c r="A69" s="72" t="s">
        <v>81</v>
      </c>
      <c r="B69" s="73" t="s">
        <v>816</v>
      </c>
      <c r="C69" s="56" t="s">
        <v>915</v>
      </c>
      <c r="D69" s="56" t="s">
        <v>842</v>
      </c>
      <c r="E69" s="54">
        <f>SUM(E71,E82,E86)</f>
        <v>270000</v>
      </c>
      <c r="F69" s="56" t="s">
        <v>879</v>
      </c>
      <c r="G69" s="8" t="s">
        <v>501</v>
      </c>
      <c r="H69" s="9" t="s">
        <v>502</v>
      </c>
      <c r="I69" s="9" t="s">
        <v>503</v>
      </c>
      <c r="J69" s="10">
        <v>31.4</v>
      </c>
      <c r="K69" s="10">
        <v>32</v>
      </c>
      <c r="L69" s="10">
        <v>34</v>
      </c>
      <c r="M69" s="10">
        <v>36</v>
      </c>
      <c r="N69" s="10">
        <v>38</v>
      </c>
      <c r="O69" s="54">
        <f>SUM(O71,O82,O86)</f>
        <v>27000</v>
      </c>
      <c r="P69" s="54">
        <f t="shared" ref="P69:R69" si="38">SUM(P71,P82,P86)</f>
        <v>81000</v>
      </c>
      <c r="Q69" s="54">
        <f t="shared" si="38"/>
        <v>81000</v>
      </c>
      <c r="R69" s="54">
        <f t="shared" si="38"/>
        <v>81000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s="11" customFormat="1" ht="37.5" customHeight="1" thickBot="1" x14ac:dyDescent="0.25">
      <c r="A70" s="72"/>
      <c r="B70" s="73"/>
      <c r="C70" s="57"/>
      <c r="D70" s="57"/>
      <c r="E70" s="55"/>
      <c r="F70" s="57"/>
      <c r="G70" s="8" t="s">
        <v>499</v>
      </c>
      <c r="H70" s="9" t="s">
        <v>500</v>
      </c>
      <c r="I70" s="9" t="s">
        <v>471</v>
      </c>
      <c r="J70" s="10">
        <v>0</v>
      </c>
      <c r="K70" s="10">
        <v>2</v>
      </c>
      <c r="L70" s="10">
        <v>5</v>
      </c>
      <c r="M70" s="10">
        <v>10</v>
      </c>
      <c r="N70" s="10">
        <v>15</v>
      </c>
      <c r="O70" s="55"/>
      <c r="P70" s="55"/>
      <c r="Q70" s="55"/>
      <c r="R70" s="55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57" thickBot="1" x14ac:dyDescent="0.25">
      <c r="A71" s="28" t="s">
        <v>82</v>
      </c>
      <c r="B71" s="13" t="s">
        <v>293</v>
      </c>
      <c r="C71" s="14" t="s">
        <v>915</v>
      </c>
      <c r="D71" s="14" t="s">
        <v>842</v>
      </c>
      <c r="E71" s="15">
        <f>SUM(E72,E73,E74,E75,E76,E78,E79,E80,E81)</f>
        <v>120000</v>
      </c>
      <c r="F71" s="14" t="s">
        <v>879</v>
      </c>
      <c r="G71" s="13"/>
      <c r="H71" s="16"/>
      <c r="I71" s="16"/>
      <c r="J71" s="17"/>
      <c r="K71" s="17"/>
      <c r="L71" s="17"/>
      <c r="M71" s="17"/>
      <c r="N71" s="17"/>
      <c r="O71" s="15">
        <f>SUM(O72,O73,O74,O75,O76,O78,O79,O80,O81)</f>
        <v>12000</v>
      </c>
      <c r="P71" s="15">
        <f t="shared" ref="P71:R71" si="39">SUM(P72,P73,P74,P75,P76,P78,P79,P80,P81)</f>
        <v>36000</v>
      </c>
      <c r="Q71" s="15">
        <f t="shared" si="39"/>
        <v>36000</v>
      </c>
      <c r="R71" s="15">
        <f t="shared" si="39"/>
        <v>36000</v>
      </c>
    </row>
    <row r="72" spans="1:30" ht="67.5" customHeight="1" thickBot="1" x14ac:dyDescent="0.25">
      <c r="A72" s="18" t="s">
        <v>584</v>
      </c>
      <c r="B72" s="18" t="s">
        <v>83</v>
      </c>
      <c r="C72" s="19" t="s">
        <v>845</v>
      </c>
      <c r="D72" s="19" t="s">
        <v>842</v>
      </c>
      <c r="E72" s="20">
        <v>10000</v>
      </c>
      <c r="F72" s="19" t="s">
        <v>384</v>
      </c>
      <c r="G72" s="18"/>
      <c r="H72" s="18"/>
      <c r="I72" s="18"/>
      <c r="J72" s="19"/>
      <c r="K72" s="19"/>
      <c r="L72" s="19"/>
      <c r="M72" s="19"/>
      <c r="N72" s="19"/>
      <c r="O72" s="20">
        <f>E72*0.1</f>
        <v>1000</v>
      </c>
      <c r="P72" s="20">
        <f t="shared" ref="P72:P81" si="40">E72*0.3</f>
        <v>3000</v>
      </c>
      <c r="Q72" s="20">
        <f t="shared" ref="Q72:Q81" si="41">E72*0.3</f>
        <v>3000</v>
      </c>
      <c r="R72" s="20">
        <f t="shared" ref="R72:R81" si="42">E72*0.3</f>
        <v>3000</v>
      </c>
    </row>
    <row r="73" spans="1:30" ht="57" thickBot="1" x14ac:dyDescent="0.25">
      <c r="A73" s="18" t="s">
        <v>585</v>
      </c>
      <c r="B73" s="18" t="s">
        <v>84</v>
      </c>
      <c r="C73" s="21" t="s">
        <v>915</v>
      </c>
      <c r="D73" s="19" t="s">
        <v>842</v>
      </c>
      <c r="E73" s="20">
        <v>10000</v>
      </c>
      <c r="F73" s="21" t="s">
        <v>386</v>
      </c>
      <c r="G73" s="18"/>
      <c r="H73" s="18"/>
      <c r="I73" s="18"/>
      <c r="J73" s="19"/>
      <c r="K73" s="19"/>
      <c r="L73" s="19"/>
      <c r="M73" s="19"/>
      <c r="N73" s="19"/>
      <c r="O73" s="20">
        <f t="shared" ref="O73:O81" si="43">E73*0.1</f>
        <v>1000</v>
      </c>
      <c r="P73" s="20">
        <f t="shared" si="40"/>
        <v>3000</v>
      </c>
      <c r="Q73" s="20">
        <f t="shared" si="41"/>
        <v>3000</v>
      </c>
      <c r="R73" s="20">
        <f t="shared" si="42"/>
        <v>3000</v>
      </c>
    </row>
    <row r="74" spans="1:30" ht="57" thickBot="1" x14ac:dyDescent="0.25">
      <c r="A74" s="18" t="s">
        <v>586</v>
      </c>
      <c r="B74" s="18" t="s">
        <v>294</v>
      </c>
      <c r="C74" s="21" t="str">
        <f>C73</f>
        <v>Grad Omiš, LAG Adrion</v>
      </c>
      <c r="D74" s="19" t="s">
        <v>842</v>
      </c>
      <c r="E74" s="20">
        <v>10000</v>
      </c>
      <c r="F74" s="21" t="s">
        <v>386</v>
      </c>
      <c r="G74" s="18"/>
      <c r="H74" s="18"/>
      <c r="I74" s="18"/>
      <c r="J74" s="19"/>
      <c r="K74" s="19"/>
      <c r="L74" s="19"/>
      <c r="M74" s="19"/>
      <c r="N74" s="19"/>
      <c r="O74" s="20">
        <f t="shared" si="43"/>
        <v>1000</v>
      </c>
      <c r="P74" s="20">
        <f t="shared" si="40"/>
        <v>3000</v>
      </c>
      <c r="Q74" s="20">
        <f t="shared" si="41"/>
        <v>3000</v>
      </c>
      <c r="R74" s="20">
        <f t="shared" si="42"/>
        <v>3000</v>
      </c>
    </row>
    <row r="75" spans="1:30" ht="57" thickBot="1" x14ac:dyDescent="0.25">
      <c r="A75" s="18" t="s">
        <v>587</v>
      </c>
      <c r="B75" s="18" t="s">
        <v>85</v>
      </c>
      <c r="C75" s="21" t="str">
        <f>C74</f>
        <v>Grad Omiš, LAG Adrion</v>
      </c>
      <c r="D75" s="19" t="s">
        <v>842</v>
      </c>
      <c r="E75" s="20">
        <v>10000</v>
      </c>
      <c r="F75" s="21" t="s">
        <v>386</v>
      </c>
      <c r="G75" s="18"/>
      <c r="H75" s="18"/>
      <c r="I75" s="18"/>
      <c r="J75" s="19"/>
      <c r="K75" s="19"/>
      <c r="L75" s="19"/>
      <c r="M75" s="19"/>
      <c r="N75" s="19"/>
      <c r="O75" s="20">
        <f t="shared" si="43"/>
        <v>1000</v>
      </c>
      <c r="P75" s="20">
        <f t="shared" si="40"/>
        <v>3000</v>
      </c>
      <c r="Q75" s="20">
        <f t="shared" si="41"/>
        <v>3000</v>
      </c>
      <c r="R75" s="20">
        <f t="shared" si="42"/>
        <v>3000</v>
      </c>
    </row>
    <row r="76" spans="1:30" ht="54" customHeight="1" thickBot="1" x14ac:dyDescent="0.25">
      <c r="A76" s="18" t="s">
        <v>588</v>
      </c>
      <c r="B76" s="18" t="s">
        <v>86</v>
      </c>
      <c r="C76" s="21" t="s">
        <v>845</v>
      </c>
      <c r="D76" s="19" t="s">
        <v>842</v>
      </c>
      <c r="E76" s="20">
        <f>E77</f>
        <v>10000</v>
      </c>
      <c r="F76" s="21" t="s">
        <v>384</v>
      </c>
      <c r="G76" s="18"/>
      <c r="H76" s="18"/>
      <c r="I76" s="18"/>
      <c r="J76" s="19"/>
      <c r="K76" s="19"/>
      <c r="L76" s="19"/>
      <c r="M76" s="19"/>
      <c r="N76" s="19"/>
      <c r="O76" s="20">
        <f t="shared" si="43"/>
        <v>1000</v>
      </c>
      <c r="P76" s="20">
        <f t="shared" si="40"/>
        <v>3000</v>
      </c>
      <c r="Q76" s="20">
        <f t="shared" si="41"/>
        <v>3000</v>
      </c>
      <c r="R76" s="20">
        <f t="shared" si="42"/>
        <v>3000</v>
      </c>
    </row>
    <row r="77" spans="1:30" s="27" customFormat="1" ht="38.25" thickBot="1" x14ac:dyDescent="0.25">
      <c r="A77" s="22" t="s">
        <v>391</v>
      </c>
      <c r="B77" s="22" t="s">
        <v>457</v>
      </c>
      <c r="C77" s="29" t="s">
        <v>878</v>
      </c>
      <c r="D77" s="24" t="str">
        <f>D76</f>
        <v>2017.-2020.</v>
      </c>
      <c r="E77" s="25">
        <v>10000</v>
      </c>
      <c r="F77" s="29" t="s">
        <v>881</v>
      </c>
      <c r="G77" s="26"/>
      <c r="H77" s="26"/>
      <c r="I77" s="26"/>
      <c r="J77" s="24"/>
      <c r="K77" s="24"/>
      <c r="L77" s="24"/>
      <c r="M77" s="24"/>
      <c r="N77" s="24"/>
      <c r="O77" s="25">
        <f t="shared" si="43"/>
        <v>1000</v>
      </c>
      <c r="P77" s="25">
        <f t="shared" si="40"/>
        <v>3000</v>
      </c>
      <c r="Q77" s="25">
        <f t="shared" si="41"/>
        <v>3000</v>
      </c>
      <c r="R77" s="25">
        <f t="shared" si="42"/>
        <v>3000</v>
      </c>
    </row>
    <row r="78" spans="1:30" ht="99" customHeight="1" thickBot="1" x14ac:dyDescent="0.25">
      <c r="A78" s="18" t="s">
        <v>589</v>
      </c>
      <c r="B78" s="18" t="s">
        <v>87</v>
      </c>
      <c r="C78" s="21" t="s">
        <v>916</v>
      </c>
      <c r="D78" s="19" t="s">
        <v>842</v>
      </c>
      <c r="E78" s="20">
        <v>20000</v>
      </c>
      <c r="F78" s="21" t="s">
        <v>879</v>
      </c>
      <c r="G78" s="18"/>
      <c r="H78" s="18"/>
      <c r="I78" s="18"/>
      <c r="J78" s="19"/>
      <c r="K78" s="19"/>
      <c r="L78" s="19"/>
      <c r="M78" s="19"/>
      <c r="N78" s="19"/>
      <c r="O78" s="20">
        <f t="shared" si="43"/>
        <v>2000</v>
      </c>
      <c r="P78" s="20">
        <f t="shared" si="40"/>
        <v>6000</v>
      </c>
      <c r="Q78" s="20">
        <f t="shared" si="41"/>
        <v>6000</v>
      </c>
      <c r="R78" s="20">
        <f t="shared" si="42"/>
        <v>6000</v>
      </c>
    </row>
    <row r="79" spans="1:30" ht="67.5" customHeight="1" thickBot="1" x14ac:dyDescent="0.25">
      <c r="A79" s="18" t="s">
        <v>590</v>
      </c>
      <c r="B79" s="18" t="s">
        <v>295</v>
      </c>
      <c r="C79" s="21" t="s">
        <v>915</v>
      </c>
      <c r="D79" s="19" t="s">
        <v>842</v>
      </c>
      <c r="E79" s="20">
        <v>20000</v>
      </c>
      <c r="F79" s="30" t="s">
        <v>871</v>
      </c>
      <c r="G79" s="18"/>
      <c r="H79" s="18"/>
      <c r="I79" s="18"/>
      <c r="J79" s="19"/>
      <c r="K79" s="19"/>
      <c r="L79" s="19"/>
      <c r="M79" s="19"/>
      <c r="N79" s="19"/>
      <c r="O79" s="20">
        <f t="shared" si="43"/>
        <v>2000</v>
      </c>
      <c r="P79" s="20">
        <f t="shared" si="40"/>
        <v>6000</v>
      </c>
      <c r="Q79" s="20">
        <f t="shared" si="41"/>
        <v>6000</v>
      </c>
      <c r="R79" s="20">
        <f t="shared" si="42"/>
        <v>6000</v>
      </c>
    </row>
    <row r="80" spans="1:30" ht="75.75" thickBot="1" x14ac:dyDescent="0.25">
      <c r="A80" s="18" t="s">
        <v>591</v>
      </c>
      <c r="B80" s="18" t="s">
        <v>88</v>
      </c>
      <c r="C80" s="21" t="s">
        <v>915</v>
      </c>
      <c r="D80" s="19" t="s">
        <v>842</v>
      </c>
      <c r="E80" s="20">
        <v>10000</v>
      </c>
      <c r="F80" s="21" t="s">
        <v>880</v>
      </c>
      <c r="G80" s="18"/>
      <c r="H80" s="18"/>
      <c r="I80" s="18"/>
      <c r="J80" s="19"/>
      <c r="K80" s="19"/>
      <c r="L80" s="19"/>
      <c r="M80" s="19"/>
      <c r="N80" s="19"/>
      <c r="O80" s="20">
        <f t="shared" si="43"/>
        <v>1000</v>
      </c>
      <c r="P80" s="20">
        <f t="shared" si="40"/>
        <v>3000</v>
      </c>
      <c r="Q80" s="20">
        <f t="shared" si="41"/>
        <v>3000</v>
      </c>
      <c r="R80" s="20">
        <f t="shared" si="42"/>
        <v>3000</v>
      </c>
    </row>
    <row r="81" spans="1:30" ht="71.25" customHeight="1" thickBot="1" x14ac:dyDescent="0.25">
      <c r="A81" s="18" t="s">
        <v>822</v>
      </c>
      <c r="B81" s="18" t="s">
        <v>823</v>
      </c>
      <c r="C81" s="21" t="s">
        <v>915</v>
      </c>
      <c r="D81" s="19" t="s">
        <v>842</v>
      </c>
      <c r="E81" s="20">
        <v>20000</v>
      </c>
      <c r="F81" s="19" t="str">
        <f>F79</f>
        <v>ESI, ostali izvori</v>
      </c>
      <c r="G81" s="18"/>
      <c r="H81" s="18"/>
      <c r="I81" s="18"/>
      <c r="J81" s="19"/>
      <c r="K81" s="19"/>
      <c r="L81" s="19"/>
      <c r="M81" s="19"/>
      <c r="N81" s="19"/>
      <c r="O81" s="20">
        <f t="shared" si="43"/>
        <v>2000</v>
      </c>
      <c r="P81" s="20">
        <f t="shared" si="40"/>
        <v>6000</v>
      </c>
      <c r="Q81" s="20">
        <f t="shared" si="41"/>
        <v>6000</v>
      </c>
      <c r="R81" s="20">
        <f t="shared" si="42"/>
        <v>6000</v>
      </c>
    </row>
    <row r="82" spans="1:30" ht="38.25" thickBot="1" x14ac:dyDescent="0.25">
      <c r="A82" s="28" t="s">
        <v>89</v>
      </c>
      <c r="B82" s="13" t="s">
        <v>90</v>
      </c>
      <c r="C82" s="14" t="s">
        <v>915</v>
      </c>
      <c r="D82" s="14" t="s">
        <v>842</v>
      </c>
      <c r="E82" s="15">
        <f>SUM(E83,E84,E85)</f>
        <v>70000</v>
      </c>
      <c r="F82" s="14" t="s">
        <v>386</v>
      </c>
      <c r="G82" s="13"/>
      <c r="H82" s="16"/>
      <c r="I82" s="16"/>
      <c r="J82" s="17"/>
      <c r="K82" s="17"/>
      <c r="L82" s="17"/>
      <c r="M82" s="17"/>
      <c r="N82" s="17"/>
      <c r="O82" s="15">
        <f>SUM(O83,O84,O85)</f>
        <v>7000</v>
      </c>
      <c r="P82" s="15">
        <f t="shared" ref="P82:R82" si="44">SUM(P83,P84,P85)</f>
        <v>21000</v>
      </c>
      <c r="Q82" s="15">
        <f t="shared" si="44"/>
        <v>21000</v>
      </c>
      <c r="R82" s="15">
        <f t="shared" si="44"/>
        <v>21000</v>
      </c>
    </row>
    <row r="83" spans="1:30" ht="48" customHeight="1" thickBot="1" x14ac:dyDescent="0.25">
      <c r="A83" s="18" t="s">
        <v>592</v>
      </c>
      <c r="B83" s="18" t="s">
        <v>91</v>
      </c>
      <c r="C83" s="19" t="s">
        <v>845</v>
      </c>
      <c r="D83" s="19" t="s">
        <v>842</v>
      </c>
      <c r="E83" s="20">
        <v>20000</v>
      </c>
      <c r="F83" s="19" t="s">
        <v>386</v>
      </c>
      <c r="G83" s="18"/>
      <c r="H83" s="18"/>
      <c r="I83" s="18"/>
      <c r="J83" s="19"/>
      <c r="K83" s="19"/>
      <c r="L83" s="19"/>
      <c r="M83" s="19"/>
      <c r="N83" s="19"/>
      <c r="O83" s="20">
        <f t="shared" ref="O83:O85" si="45">E83*0.1</f>
        <v>2000</v>
      </c>
      <c r="P83" s="20">
        <f t="shared" ref="P83:P85" si="46">E83*0.3</f>
        <v>6000</v>
      </c>
      <c r="Q83" s="20">
        <f t="shared" ref="Q83:Q85" si="47">E83*0.3</f>
        <v>6000</v>
      </c>
      <c r="R83" s="20">
        <f t="shared" ref="R83:R85" si="48">E83*0.3</f>
        <v>6000</v>
      </c>
    </row>
    <row r="84" spans="1:30" ht="57" thickBot="1" x14ac:dyDescent="0.25">
      <c r="A84" s="18" t="s">
        <v>593</v>
      </c>
      <c r="B84" s="18" t="s">
        <v>92</v>
      </c>
      <c r="C84" s="21" t="s">
        <v>915</v>
      </c>
      <c r="D84" s="19" t="s">
        <v>842</v>
      </c>
      <c r="E84" s="20">
        <v>20000</v>
      </c>
      <c r="F84" s="19" t="s">
        <v>386</v>
      </c>
      <c r="G84" s="18"/>
      <c r="H84" s="18"/>
      <c r="I84" s="18"/>
      <c r="J84" s="19"/>
      <c r="K84" s="19"/>
      <c r="L84" s="19"/>
      <c r="M84" s="19"/>
      <c r="N84" s="19"/>
      <c r="O84" s="20">
        <f t="shared" si="45"/>
        <v>2000</v>
      </c>
      <c r="P84" s="20">
        <f t="shared" si="46"/>
        <v>6000</v>
      </c>
      <c r="Q84" s="20">
        <f t="shared" si="47"/>
        <v>6000</v>
      </c>
      <c r="R84" s="20">
        <f t="shared" si="48"/>
        <v>6000</v>
      </c>
    </row>
    <row r="85" spans="1:30" ht="113.25" thickBot="1" x14ac:dyDescent="0.25">
      <c r="A85" s="18" t="s">
        <v>594</v>
      </c>
      <c r="B85" s="18" t="s">
        <v>93</v>
      </c>
      <c r="C85" s="21" t="s">
        <v>915</v>
      </c>
      <c r="D85" s="19" t="s">
        <v>842</v>
      </c>
      <c r="E85" s="20">
        <v>30000</v>
      </c>
      <c r="F85" s="19" t="s">
        <v>386</v>
      </c>
      <c r="G85" s="18"/>
      <c r="H85" s="18"/>
      <c r="I85" s="18"/>
      <c r="J85" s="19"/>
      <c r="K85" s="19"/>
      <c r="L85" s="19"/>
      <c r="M85" s="19"/>
      <c r="N85" s="19"/>
      <c r="O85" s="20">
        <f t="shared" si="45"/>
        <v>3000</v>
      </c>
      <c r="P85" s="20">
        <f t="shared" si="46"/>
        <v>9000</v>
      </c>
      <c r="Q85" s="20">
        <f t="shared" si="47"/>
        <v>9000</v>
      </c>
      <c r="R85" s="20">
        <f t="shared" si="48"/>
        <v>9000</v>
      </c>
    </row>
    <row r="86" spans="1:30" ht="38.25" thickBot="1" x14ac:dyDescent="0.25">
      <c r="A86" s="28" t="s">
        <v>94</v>
      </c>
      <c r="B86" s="13" t="s">
        <v>95</v>
      </c>
      <c r="C86" s="14" t="s">
        <v>915</v>
      </c>
      <c r="D86" s="14" t="s">
        <v>842</v>
      </c>
      <c r="E86" s="15">
        <f>SUM(E87,E88,E89,E90)</f>
        <v>80000</v>
      </c>
      <c r="F86" s="14" t="s">
        <v>386</v>
      </c>
      <c r="G86" s="13"/>
      <c r="H86" s="16"/>
      <c r="I86" s="16"/>
      <c r="J86" s="17"/>
      <c r="K86" s="17"/>
      <c r="L86" s="17"/>
      <c r="M86" s="17"/>
      <c r="N86" s="17"/>
      <c r="O86" s="15">
        <f>SUM(O87,O88,O89,O90)</f>
        <v>8000</v>
      </c>
      <c r="P86" s="15">
        <f t="shared" ref="P86:R86" si="49">SUM(P87,P88,P89,P90)</f>
        <v>24000</v>
      </c>
      <c r="Q86" s="15">
        <f t="shared" si="49"/>
        <v>24000</v>
      </c>
      <c r="R86" s="15">
        <f t="shared" si="49"/>
        <v>24000</v>
      </c>
    </row>
    <row r="87" spans="1:30" ht="57" thickBot="1" x14ac:dyDescent="0.25">
      <c r="A87" s="18" t="s">
        <v>595</v>
      </c>
      <c r="B87" s="31" t="s">
        <v>96</v>
      </c>
      <c r="C87" s="19" t="s">
        <v>845</v>
      </c>
      <c r="D87" s="19" t="s">
        <v>842</v>
      </c>
      <c r="E87" s="20">
        <v>20000</v>
      </c>
      <c r="F87" s="19" t="s">
        <v>384</v>
      </c>
      <c r="G87" s="18"/>
      <c r="H87" s="18"/>
      <c r="I87" s="18"/>
      <c r="J87" s="19"/>
      <c r="K87" s="19"/>
      <c r="L87" s="19"/>
      <c r="M87" s="19"/>
      <c r="N87" s="19"/>
      <c r="O87" s="20">
        <f t="shared" ref="O87:O90" si="50">E87*0.1</f>
        <v>2000</v>
      </c>
      <c r="P87" s="20">
        <f t="shared" ref="P87:P90" si="51">E87*0.3</f>
        <v>6000</v>
      </c>
      <c r="Q87" s="20">
        <f t="shared" ref="Q87:Q90" si="52">E87*0.3</f>
        <v>6000</v>
      </c>
      <c r="R87" s="20">
        <f t="shared" ref="R87:R90" si="53">E87*0.3</f>
        <v>6000</v>
      </c>
    </row>
    <row r="88" spans="1:30" ht="38.25" thickBot="1" x14ac:dyDescent="0.25">
      <c r="A88" s="18" t="s">
        <v>596</v>
      </c>
      <c r="B88" s="31" t="s">
        <v>97</v>
      </c>
      <c r="C88" s="19" t="s">
        <v>845</v>
      </c>
      <c r="D88" s="19" t="s">
        <v>842</v>
      </c>
      <c r="E88" s="20">
        <v>20000</v>
      </c>
      <c r="F88" s="19" t="s">
        <v>384</v>
      </c>
      <c r="G88" s="18"/>
      <c r="H88" s="18"/>
      <c r="I88" s="18"/>
      <c r="J88" s="19"/>
      <c r="K88" s="19"/>
      <c r="L88" s="19"/>
      <c r="M88" s="19"/>
      <c r="N88" s="19"/>
      <c r="O88" s="20">
        <f t="shared" si="50"/>
        <v>2000</v>
      </c>
      <c r="P88" s="20">
        <f t="shared" si="51"/>
        <v>6000</v>
      </c>
      <c r="Q88" s="20">
        <f t="shared" si="52"/>
        <v>6000</v>
      </c>
      <c r="R88" s="20">
        <f t="shared" si="53"/>
        <v>6000</v>
      </c>
    </row>
    <row r="89" spans="1:30" ht="38.25" thickBot="1" x14ac:dyDescent="0.25">
      <c r="A89" s="18" t="s">
        <v>597</v>
      </c>
      <c r="B89" s="18" t="s">
        <v>98</v>
      </c>
      <c r="C89" s="21" t="s">
        <v>915</v>
      </c>
      <c r="D89" s="19" t="s">
        <v>842</v>
      </c>
      <c r="E89" s="20">
        <v>20000</v>
      </c>
      <c r="F89" s="21" t="s">
        <v>386</v>
      </c>
      <c r="G89" s="18"/>
      <c r="H89" s="18"/>
      <c r="I89" s="18"/>
      <c r="J89" s="19"/>
      <c r="K89" s="19"/>
      <c r="L89" s="19"/>
      <c r="M89" s="19"/>
      <c r="N89" s="19"/>
      <c r="O89" s="20">
        <f t="shared" si="50"/>
        <v>2000</v>
      </c>
      <c r="P89" s="20">
        <f t="shared" si="51"/>
        <v>6000</v>
      </c>
      <c r="Q89" s="20">
        <f t="shared" si="52"/>
        <v>6000</v>
      </c>
      <c r="R89" s="20">
        <f t="shared" si="53"/>
        <v>6000</v>
      </c>
    </row>
    <row r="90" spans="1:30" ht="57" thickBot="1" x14ac:dyDescent="0.25">
      <c r="A90" s="18" t="s">
        <v>598</v>
      </c>
      <c r="B90" s="18" t="s">
        <v>99</v>
      </c>
      <c r="C90" s="21" t="s">
        <v>915</v>
      </c>
      <c r="D90" s="19" t="s">
        <v>842</v>
      </c>
      <c r="E90" s="20">
        <v>20000</v>
      </c>
      <c r="F90" s="21" t="s">
        <v>386</v>
      </c>
      <c r="G90" s="18"/>
      <c r="H90" s="18"/>
      <c r="I90" s="18"/>
      <c r="J90" s="19"/>
      <c r="K90" s="19"/>
      <c r="L90" s="19"/>
      <c r="M90" s="19"/>
      <c r="N90" s="19"/>
      <c r="O90" s="20">
        <f t="shared" si="50"/>
        <v>2000</v>
      </c>
      <c r="P90" s="20">
        <f t="shared" si="51"/>
        <v>6000</v>
      </c>
      <c r="Q90" s="20">
        <f t="shared" si="52"/>
        <v>6000</v>
      </c>
      <c r="R90" s="20">
        <f t="shared" si="53"/>
        <v>6000</v>
      </c>
    </row>
    <row r="91" spans="1:30" ht="57" thickBot="1" x14ac:dyDescent="0.25">
      <c r="A91" s="62" t="s">
        <v>24</v>
      </c>
      <c r="B91" s="63" t="s">
        <v>296</v>
      </c>
      <c r="C91" s="58" t="s">
        <v>845</v>
      </c>
      <c r="D91" s="58" t="s">
        <v>842</v>
      </c>
      <c r="E91" s="60">
        <f>SUM(E93,E109,E126,E154,E166,E177,E219,E235)</f>
        <v>37220000</v>
      </c>
      <c r="F91" s="58" t="s">
        <v>937</v>
      </c>
      <c r="G91" s="4" t="s">
        <v>475</v>
      </c>
      <c r="H91" s="5" t="s">
        <v>474</v>
      </c>
      <c r="I91" s="5" t="s">
        <v>471</v>
      </c>
      <c r="J91" s="6">
        <v>0</v>
      </c>
      <c r="K91" s="6">
        <v>1</v>
      </c>
      <c r="L91" s="6">
        <v>3</v>
      </c>
      <c r="M91" s="6">
        <v>6</v>
      </c>
      <c r="N91" s="6">
        <v>10</v>
      </c>
      <c r="O91" s="60">
        <f>SUM(O93,O109,O126,O154,O166,O177,O219,O235)</f>
        <v>3951000</v>
      </c>
      <c r="P91" s="60">
        <f t="shared" ref="P91:R91" si="54">SUM(P93,P109,P126,P154,P166,P177,P219,P235)</f>
        <v>10763000</v>
      </c>
      <c r="Q91" s="60">
        <f t="shared" si="54"/>
        <v>10873000</v>
      </c>
      <c r="R91" s="60">
        <f t="shared" si="54"/>
        <v>11633000</v>
      </c>
    </row>
    <row r="92" spans="1:30" ht="38.25" thickBot="1" x14ac:dyDescent="0.25">
      <c r="A92" s="63"/>
      <c r="B92" s="63"/>
      <c r="C92" s="59"/>
      <c r="D92" s="59"/>
      <c r="E92" s="61"/>
      <c r="F92" s="59"/>
      <c r="G92" s="4" t="s">
        <v>476</v>
      </c>
      <c r="H92" s="5" t="s">
        <v>477</v>
      </c>
      <c r="I92" s="5" t="s">
        <v>471</v>
      </c>
      <c r="J92" s="6">
        <v>17.04</v>
      </c>
      <c r="K92" s="6">
        <v>16.5</v>
      </c>
      <c r="L92" s="6">
        <v>16</v>
      </c>
      <c r="M92" s="6">
        <v>15</v>
      </c>
      <c r="N92" s="6">
        <v>14</v>
      </c>
      <c r="O92" s="61"/>
      <c r="P92" s="61"/>
      <c r="Q92" s="61"/>
      <c r="R92" s="61"/>
    </row>
    <row r="93" spans="1:30" s="11" customFormat="1" ht="57" thickBot="1" x14ac:dyDescent="0.25">
      <c r="A93" s="72" t="s">
        <v>25</v>
      </c>
      <c r="B93" s="73" t="s">
        <v>100</v>
      </c>
      <c r="C93" s="56" t="s">
        <v>895</v>
      </c>
      <c r="D93" s="56" t="s">
        <v>842</v>
      </c>
      <c r="E93" s="54">
        <f>E95</f>
        <v>12350000</v>
      </c>
      <c r="F93" s="56" t="s">
        <v>936</v>
      </c>
      <c r="G93" s="8" t="s">
        <v>504</v>
      </c>
      <c r="H93" s="9" t="s">
        <v>505</v>
      </c>
      <c r="I93" s="9" t="s">
        <v>471</v>
      </c>
      <c r="J93" s="10">
        <v>0</v>
      </c>
      <c r="K93" s="10">
        <v>0</v>
      </c>
      <c r="L93" s="10">
        <v>1</v>
      </c>
      <c r="M93" s="10">
        <v>2</v>
      </c>
      <c r="N93" s="10">
        <v>4</v>
      </c>
      <c r="O93" s="54">
        <f>O95</f>
        <v>1235000</v>
      </c>
      <c r="P93" s="54">
        <f t="shared" ref="P93:R93" si="55">P95</f>
        <v>3705000</v>
      </c>
      <c r="Q93" s="54">
        <f t="shared" si="55"/>
        <v>3705000</v>
      </c>
      <c r="R93" s="54">
        <f t="shared" si="55"/>
        <v>3705000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s="11" customFormat="1" ht="57" thickBot="1" x14ac:dyDescent="0.25">
      <c r="A94" s="72"/>
      <c r="B94" s="73"/>
      <c r="C94" s="57"/>
      <c r="D94" s="57"/>
      <c r="E94" s="55"/>
      <c r="F94" s="57"/>
      <c r="G94" s="8" t="s">
        <v>506</v>
      </c>
      <c r="H94" s="9" t="s">
        <v>507</v>
      </c>
      <c r="I94" s="9" t="s">
        <v>508</v>
      </c>
      <c r="J94" s="10">
        <v>0</v>
      </c>
      <c r="K94" s="10">
        <v>5</v>
      </c>
      <c r="L94" s="10">
        <v>15</v>
      </c>
      <c r="M94" s="10">
        <v>30</v>
      </c>
      <c r="N94" s="10">
        <v>60</v>
      </c>
      <c r="O94" s="55"/>
      <c r="P94" s="55"/>
      <c r="Q94" s="55"/>
      <c r="R94" s="55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75.75" thickBot="1" x14ac:dyDescent="0.25">
      <c r="A95" s="12" t="s">
        <v>23</v>
      </c>
      <c r="B95" s="13" t="s">
        <v>101</v>
      </c>
      <c r="C95" s="14" t="s">
        <v>895</v>
      </c>
      <c r="D95" s="14" t="s">
        <v>842</v>
      </c>
      <c r="E95" s="15">
        <f>SUM(E96,E98,E99,E101,E102,E103,E104,E106,E107,E108)</f>
        <v>12350000</v>
      </c>
      <c r="F95" s="14" t="s">
        <v>935</v>
      </c>
      <c r="G95" s="13"/>
      <c r="H95" s="16"/>
      <c r="I95" s="16"/>
      <c r="J95" s="17"/>
      <c r="K95" s="17"/>
      <c r="L95" s="17"/>
      <c r="M95" s="17"/>
      <c r="N95" s="17"/>
      <c r="O95" s="15">
        <f>SUM(O96,O98,O99,O101,O102,O103,O104,O106,O107,O108)</f>
        <v>1235000</v>
      </c>
      <c r="P95" s="15">
        <f t="shared" ref="P95:R95" si="56">SUM(P96,P98,P99,P101,P102,P103,P104,P106,P107,P108)</f>
        <v>3705000</v>
      </c>
      <c r="Q95" s="15">
        <f t="shared" si="56"/>
        <v>3705000</v>
      </c>
      <c r="R95" s="15">
        <f t="shared" si="56"/>
        <v>3705000</v>
      </c>
    </row>
    <row r="96" spans="1:30" ht="57" thickBot="1" x14ac:dyDescent="0.25">
      <c r="A96" s="18" t="s">
        <v>599</v>
      </c>
      <c r="B96" s="18" t="s">
        <v>297</v>
      </c>
      <c r="C96" s="21" t="s">
        <v>845</v>
      </c>
      <c r="D96" s="19" t="s">
        <v>842</v>
      </c>
      <c r="E96" s="20">
        <f>E97</f>
        <v>500000</v>
      </c>
      <c r="F96" s="21" t="s">
        <v>882</v>
      </c>
      <c r="G96" s="18"/>
      <c r="H96" s="18"/>
      <c r="I96" s="18"/>
      <c r="J96" s="19"/>
      <c r="K96" s="19"/>
      <c r="L96" s="19"/>
      <c r="M96" s="19"/>
      <c r="N96" s="19"/>
      <c r="O96" s="20">
        <f t="shared" ref="O96:O108" si="57">E96*0.1</f>
        <v>50000</v>
      </c>
      <c r="P96" s="20">
        <f t="shared" ref="P96:P108" si="58">E96*0.3</f>
        <v>150000</v>
      </c>
      <c r="Q96" s="20">
        <f t="shared" ref="Q96:Q108" si="59">E96*0.3</f>
        <v>150000</v>
      </c>
      <c r="R96" s="20">
        <f t="shared" ref="R96:R108" si="60">E96*0.3</f>
        <v>150000</v>
      </c>
    </row>
    <row r="97" spans="1:30" s="27" customFormat="1" ht="38.25" thickBot="1" x14ac:dyDescent="0.25">
      <c r="A97" s="22" t="s">
        <v>391</v>
      </c>
      <c r="B97" s="22" t="s">
        <v>426</v>
      </c>
      <c r="C97" s="24" t="s">
        <v>852</v>
      </c>
      <c r="D97" s="24" t="s">
        <v>842</v>
      </c>
      <c r="E97" s="25">
        <v>500000</v>
      </c>
      <c r="F97" s="29"/>
      <c r="G97" s="26"/>
      <c r="H97" s="26"/>
      <c r="I97" s="26"/>
      <c r="J97" s="24"/>
      <c r="K97" s="24"/>
      <c r="L97" s="24"/>
      <c r="M97" s="24"/>
      <c r="N97" s="24"/>
      <c r="O97" s="25">
        <f t="shared" si="57"/>
        <v>50000</v>
      </c>
      <c r="P97" s="25">
        <f t="shared" si="58"/>
        <v>150000</v>
      </c>
      <c r="Q97" s="25">
        <f t="shared" si="59"/>
        <v>150000</v>
      </c>
      <c r="R97" s="25">
        <f t="shared" si="60"/>
        <v>150000</v>
      </c>
    </row>
    <row r="98" spans="1:30" ht="38.25" thickBot="1" x14ac:dyDescent="0.25">
      <c r="A98" s="18" t="s">
        <v>600</v>
      </c>
      <c r="B98" s="18" t="s">
        <v>299</v>
      </c>
      <c r="C98" s="21" t="str">
        <f>C96</f>
        <v>Grad Omiš</v>
      </c>
      <c r="D98" s="19" t="s">
        <v>842</v>
      </c>
      <c r="E98" s="20">
        <v>500000</v>
      </c>
      <c r="F98" s="21" t="s">
        <v>840</v>
      </c>
      <c r="G98" s="18"/>
      <c r="H98" s="18"/>
      <c r="I98" s="18"/>
      <c r="J98" s="19"/>
      <c r="K98" s="19"/>
      <c r="L98" s="19"/>
      <c r="M98" s="19"/>
      <c r="N98" s="19"/>
      <c r="O98" s="20">
        <f t="shared" si="57"/>
        <v>50000</v>
      </c>
      <c r="P98" s="20">
        <f t="shared" si="58"/>
        <v>150000</v>
      </c>
      <c r="Q98" s="20">
        <f t="shared" si="59"/>
        <v>150000</v>
      </c>
      <c r="R98" s="20">
        <f t="shared" si="60"/>
        <v>150000</v>
      </c>
    </row>
    <row r="99" spans="1:30" ht="38.25" thickBot="1" x14ac:dyDescent="0.25">
      <c r="A99" s="18" t="s">
        <v>601</v>
      </c>
      <c r="B99" s="18" t="s">
        <v>298</v>
      </c>
      <c r="C99" s="21" t="str">
        <f>C98</f>
        <v>Grad Omiš</v>
      </c>
      <c r="D99" s="19" t="s">
        <v>842</v>
      </c>
      <c r="E99" s="20">
        <f>E100</f>
        <v>500000</v>
      </c>
      <c r="F99" s="21" t="s">
        <v>840</v>
      </c>
      <c r="G99" s="18"/>
      <c r="H99" s="18"/>
      <c r="I99" s="18"/>
      <c r="J99" s="19"/>
      <c r="K99" s="19"/>
      <c r="L99" s="19"/>
      <c r="M99" s="19"/>
      <c r="N99" s="19"/>
      <c r="O99" s="20">
        <f t="shared" si="57"/>
        <v>50000</v>
      </c>
      <c r="P99" s="20">
        <f t="shared" si="58"/>
        <v>150000</v>
      </c>
      <c r="Q99" s="20">
        <f t="shared" si="59"/>
        <v>150000</v>
      </c>
      <c r="R99" s="20">
        <f t="shared" si="60"/>
        <v>150000</v>
      </c>
    </row>
    <row r="100" spans="1:30" s="27" customFormat="1" ht="40.5" customHeight="1" thickBot="1" x14ac:dyDescent="0.25">
      <c r="A100" s="22" t="s">
        <v>391</v>
      </c>
      <c r="B100" s="22" t="s">
        <v>425</v>
      </c>
      <c r="C100" s="24" t="s">
        <v>849</v>
      </c>
      <c r="D100" s="24" t="s">
        <v>842</v>
      </c>
      <c r="E100" s="25">
        <v>500000</v>
      </c>
      <c r="F100" s="24"/>
      <c r="G100" s="26"/>
      <c r="H100" s="26"/>
      <c r="I100" s="26"/>
      <c r="J100" s="24"/>
      <c r="K100" s="24"/>
      <c r="L100" s="24"/>
      <c r="M100" s="24"/>
      <c r="N100" s="24"/>
      <c r="O100" s="25">
        <f t="shared" si="57"/>
        <v>50000</v>
      </c>
      <c r="P100" s="25">
        <f t="shared" si="58"/>
        <v>150000</v>
      </c>
      <c r="Q100" s="25">
        <f t="shared" si="59"/>
        <v>150000</v>
      </c>
      <c r="R100" s="25">
        <f t="shared" si="60"/>
        <v>150000</v>
      </c>
    </row>
    <row r="101" spans="1:30" ht="57" thickBot="1" x14ac:dyDescent="0.25">
      <c r="A101" s="18" t="s">
        <v>602</v>
      </c>
      <c r="B101" s="31" t="s">
        <v>424</v>
      </c>
      <c r="C101" s="21" t="str">
        <f>C99</f>
        <v>Grad Omiš</v>
      </c>
      <c r="D101" s="21" t="s">
        <v>842</v>
      </c>
      <c r="E101" s="32">
        <v>200000</v>
      </c>
      <c r="F101" s="21" t="s">
        <v>885</v>
      </c>
      <c r="G101" s="18"/>
      <c r="H101" s="18"/>
      <c r="I101" s="18"/>
      <c r="J101" s="19"/>
      <c r="K101" s="19"/>
      <c r="L101" s="19"/>
      <c r="M101" s="19"/>
      <c r="N101" s="19"/>
      <c r="O101" s="20">
        <f t="shared" si="57"/>
        <v>20000</v>
      </c>
      <c r="P101" s="20">
        <f t="shared" si="58"/>
        <v>60000</v>
      </c>
      <c r="Q101" s="20">
        <f t="shared" si="59"/>
        <v>60000</v>
      </c>
      <c r="R101" s="20">
        <f t="shared" si="60"/>
        <v>60000</v>
      </c>
    </row>
    <row r="102" spans="1:30" ht="75.75" thickBot="1" x14ac:dyDescent="0.25">
      <c r="A102" s="18" t="s">
        <v>603</v>
      </c>
      <c r="B102" s="31" t="s">
        <v>380</v>
      </c>
      <c r="C102" s="21" t="s">
        <v>924</v>
      </c>
      <c r="D102" s="21" t="s">
        <v>842</v>
      </c>
      <c r="E102" s="32">
        <v>100000</v>
      </c>
      <c r="F102" s="21" t="s">
        <v>886</v>
      </c>
      <c r="G102" s="18"/>
      <c r="H102" s="18"/>
      <c r="I102" s="18"/>
      <c r="J102" s="19"/>
      <c r="K102" s="19"/>
      <c r="L102" s="19"/>
      <c r="M102" s="19"/>
      <c r="N102" s="19"/>
      <c r="O102" s="20">
        <f t="shared" si="57"/>
        <v>10000</v>
      </c>
      <c r="P102" s="20">
        <f t="shared" si="58"/>
        <v>30000</v>
      </c>
      <c r="Q102" s="20">
        <f t="shared" si="59"/>
        <v>30000</v>
      </c>
      <c r="R102" s="20">
        <f t="shared" si="60"/>
        <v>30000</v>
      </c>
    </row>
    <row r="103" spans="1:30" ht="75.75" thickBot="1" x14ac:dyDescent="0.25">
      <c r="A103" s="18" t="s">
        <v>604</v>
      </c>
      <c r="B103" s="31" t="s">
        <v>381</v>
      </c>
      <c r="C103" s="21" t="s">
        <v>883</v>
      </c>
      <c r="D103" s="21" t="s">
        <v>842</v>
      </c>
      <c r="E103" s="32">
        <v>100000</v>
      </c>
      <c r="F103" s="21" t="s">
        <v>886</v>
      </c>
      <c r="G103" s="18"/>
      <c r="H103" s="18"/>
      <c r="I103" s="18"/>
      <c r="J103" s="19"/>
      <c r="K103" s="19"/>
      <c r="L103" s="19"/>
      <c r="M103" s="19"/>
      <c r="N103" s="19"/>
      <c r="O103" s="20">
        <f t="shared" si="57"/>
        <v>10000</v>
      </c>
      <c r="P103" s="20">
        <f t="shared" si="58"/>
        <v>30000</v>
      </c>
      <c r="Q103" s="20">
        <f t="shared" si="59"/>
        <v>30000</v>
      </c>
      <c r="R103" s="20">
        <f t="shared" si="60"/>
        <v>30000</v>
      </c>
    </row>
    <row r="104" spans="1:30" ht="75.75" thickBot="1" x14ac:dyDescent="0.25">
      <c r="A104" s="18" t="s">
        <v>605</v>
      </c>
      <c r="B104" s="31" t="s">
        <v>382</v>
      </c>
      <c r="C104" s="21" t="s">
        <v>888</v>
      </c>
      <c r="D104" s="21" t="s">
        <v>842</v>
      </c>
      <c r="E104" s="32">
        <f>E105</f>
        <v>10000000</v>
      </c>
      <c r="F104" s="21" t="s">
        <v>886</v>
      </c>
      <c r="G104" s="18"/>
      <c r="H104" s="18"/>
      <c r="I104" s="18"/>
      <c r="J104" s="19"/>
      <c r="K104" s="19"/>
      <c r="L104" s="19"/>
      <c r="M104" s="19"/>
      <c r="N104" s="19"/>
      <c r="O104" s="20">
        <f t="shared" si="57"/>
        <v>1000000</v>
      </c>
      <c r="P104" s="20">
        <f t="shared" si="58"/>
        <v>3000000</v>
      </c>
      <c r="Q104" s="20">
        <f t="shared" si="59"/>
        <v>3000000</v>
      </c>
      <c r="R104" s="20">
        <f t="shared" si="60"/>
        <v>3000000</v>
      </c>
    </row>
    <row r="105" spans="1:30" s="27" customFormat="1" ht="38.25" thickBot="1" x14ac:dyDescent="0.25">
      <c r="A105" s="22" t="s">
        <v>391</v>
      </c>
      <c r="B105" s="22" t="s">
        <v>427</v>
      </c>
      <c r="C105" s="24" t="s">
        <v>846</v>
      </c>
      <c r="D105" s="24" t="s">
        <v>938</v>
      </c>
      <c r="E105" s="25">
        <v>10000000</v>
      </c>
      <c r="F105" s="24"/>
      <c r="G105" s="26"/>
      <c r="H105" s="26"/>
      <c r="I105" s="26"/>
      <c r="J105" s="24"/>
      <c r="K105" s="24"/>
      <c r="L105" s="24"/>
      <c r="M105" s="24"/>
      <c r="N105" s="24"/>
      <c r="O105" s="25">
        <f t="shared" si="57"/>
        <v>1000000</v>
      </c>
      <c r="P105" s="25">
        <f t="shared" si="58"/>
        <v>3000000</v>
      </c>
      <c r="Q105" s="25">
        <f t="shared" si="59"/>
        <v>3000000</v>
      </c>
      <c r="R105" s="25">
        <f t="shared" si="60"/>
        <v>3000000</v>
      </c>
    </row>
    <row r="106" spans="1:30" ht="75.75" thickBot="1" x14ac:dyDescent="0.25">
      <c r="A106" s="18" t="s">
        <v>606</v>
      </c>
      <c r="B106" s="18" t="s">
        <v>102</v>
      </c>
      <c r="C106" s="21" t="s">
        <v>884</v>
      </c>
      <c r="D106" s="21" t="s">
        <v>842</v>
      </c>
      <c r="E106" s="32">
        <v>250000</v>
      </c>
      <c r="F106" s="21" t="s">
        <v>887</v>
      </c>
      <c r="G106" s="18"/>
      <c r="H106" s="18"/>
      <c r="I106" s="18"/>
      <c r="J106" s="19"/>
      <c r="K106" s="19"/>
      <c r="L106" s="19"/>
      <c r="M106" s="19"/>
      <c r="N106" s="19"/>
      <c r="O106" s="20">
        <f t="shared" si="57"/>
        <v>25000</v>
      </c>
      <c r="P106" s="20">
        <f t="shared" si="58"/>
        <v>75000</v>
      </c>
      <c r="Q106" s="20">
        <f t="shared" si="59"/>
        <v>75000</v>
      </c>
      <c r="R106" s="20">
        <f t="shared" si="60"/>
        <v>75000</v>
      </c>
    </row>
    <row r="107" spans="1:30" ht="57" thickBot="1" x14ac:dyDescent="0.25">
      <c r="A107" s="18" t="s">
        <v>607</v>
      </c>
      <c r="B107" s="18" t="s">
        <v>300</v>
      </c>
      <c r="C107" s="21" t="s">
        <v>884</v>
      </c>
      <c r="D107" s="21" t="s">
        <v>842</v>
      </c>
      <c r="E107" s="32">
        <v>100000</v>
      </c>
      <c r="F107" s="21" t="s">
        <v>887</v>
      </c>
      <c r="G107" s="18"/>
      <c r="H107" s="18"/>
      <c r="I107" s="18"/>
      <c r="J107" s="19"/>
      <c r="K107" s="19"/>
      <c r="L107" s="19"/>
      <c r="M107" s="19"/>
      <c r="N107" s="19"/>
      <c r="O107" s="20">
        <f t="shared" si="57"/>
        <v>10000</v>
      </c>
      <c r="P107" s="20">
        <f t="shared" si="58"/>
        <v>30000</v>
      </c>
      <c r="Q107" s="20">
        <f t="shared" si="59"/>
        <v>30000</v>
      </c>
      <c r="R107" s="20">
        <f t="shared" si="60"/>
        <v>30000</v>
      </c>
    </row>
    <row r="108" spans="1:30" ht="75.75" thickBot="1" x14ac:dyDescent="0.25">
      <c r="A108" s="18" t="s">
        <v>608</v>
      </c>
      <c r="B108" s="18" t="s">
        <v>301</v>
      </c>
      <c r="C108" s="21" t="s">
        <v>884</v>
      </c>
      <c r="D108" s="21" t="s">
        <v>842</v>
      </c>
      <c r="E108" s="32">
        <v>100000</v>
      </c>
      <c r="F108" s="21" t="s">
        <v>887</v>
      </c>
      <c r="G108" s="18"/>
      <c r="H108" s="18"/>
      <c r="I108" s="18"/>
      <c r="J108" s="19"/>
      <c r="K108" s="19"/>
      <c r="L108" s="19"/>
      <c r="M108" s="19"/>
      <c r="N108" s="19"/>
      <c r="O108" s="20">
        <f t="shared" si="57"/>
        <v>10000</v>
      </c>
      <c r="P108" s="20">
        <f t="shared" si="58"/>
        <v>30000</v>
      </c>
      <c r="Q108" s="20">
        <f t="shared" si="59"/>
        <v>30000</v>
      </c>
      <c r="R108" s="20">
        <f t="shared" si="60"/>
        <v>30000</v>
      </c>
    </row>
    <row r="109" spans="1:30" s="11" customFormat="1" ht="57" thickBot="1" x14ac:dyDescent="0.25">
      <c r="A109" s="72" t="s">
        <v>103</v>
      </c>
      <c r="B109" s="73" t="s">
        <v>104</v>
      </c>
      <c r="C109" s="56" t="s">
        <v>845</v>
      </c>
      <c r="D109" s="56" t="s">
        <v>842</v>
      </c>
      <c r="E109" s="54">
        <f>SUM(E111,E116)</f>
        <v>1200000</v>
      </c>
      <c r="F109" s="56" t="s">
        <v>871</v>
      </c>
      <c r="G109" s="8" t="s">
        <v>511</v>
      </c>
      <c r="H109" s="9" t="s">
        <v>512</v>
      </c>
      <c r="I109" s="9" t="s">
        <v>471</v>
      </c>
      <c r="J109" s="10">
        <v>0</v>
      </c>
      <c r="K109" s="10">
        <v>2</v>
      </c>
      <c r="L109" s="10">
        <v>5</v>
      </c>
      <c r="M109" s="10">
        <v>10</v>
      </c>
      <c r="N109" s="10">
        <v>20</v>
      </c>
      <c r="O109" s="54">
        <f>SUM(O111,O116)</f>
        <v>120000</v>
      </c>
      <c r="P109" s="54">
        <f t="shared" ref="P109:R109" si="61">SUM(P111,P116)</f>
        <v>360000</v>
      </c>
      <c r="Q109" s="54">
        <f t="shared" si="61"/>
        <v>360000</v>
      </c>
      <c r="R109" s="54">
        <f t="shared" si="61"/>
        <v>360000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11" customFormat="1" ht="94.5" thickBot="1" x14ac:dyDescent="0.25">
      <c r="A110" s="72"/>
      <c r="B110" s="73"/>
      <c r="C110" s="57"/>
      <c r="D110" s="57"/>
      <c r="E110" s="55"/>
      <c r="F110" s="57"/>
      <c r="G110" s="8" t="s">
        <v>509</v>
      </c>
      <c r="H110" s="9" t="s">
        <v>510</v>
      </c>
      <c r="I110" s="9" t="s">
        <v>471</v>
      </c>
      <c r="J110" s="10">
        <v>0</v>
      </c>
      <c r="K110" s="10">
        <v>10</v>
      </c>
      <c r="L110" s="10">
        <v>30</v>
      </c>
      <c r="M110" s="10">
        <v>60</v>
      </c>
      <c r="N110" s="10">
        <v>100</v>
      </c>
      <c r="O110" s="55"/>
      <c r="P110" s="55"/>
      <c r="Q110" s="55"/>
      <c r="R110" s="55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38.25" thickBot="1" x14ac:dyDescent="0.25">
      <c r="A111" s="12" t="s">
        <v>105</v>
      </c>
      <c r="B111" s="13" t="s">
        <v>106</v>
      </c>
      <c r="C111" s="14" t="s">
        <v>919</v>
      </c>
      <c r="D111" s="14" t="s">
        <v>842</v>
      </c>
      <c r="E111" s="15">
        <f>SUM(E112:E115)</f>
        <v>400000</v>
      </c>
      <c r="F111" s="14" t="s">
        <v>268</v>
      </c>
      <c r="G111" s="13"/>
      <c r="H111" s="16"/>
      <c r="I111" s="16"/>
      <c r="J111" s="17"/>
      <c r="K111" s="17"/>
      <c r="L111" s="17"/>
      <c r="M111" s="17"/>
      <c r="N111" s="17"/>
      <c r="O111" s="15">
        <f>SUM(O112:O115)</f>
        <v>40000</v>
      </c>
      <c r="P111" s="15">
        <f t="shared" ref="P111:R111" si="62">SUM(P112:P115)</f>
        <v>120000</v>
      </c>
      <c r="Q111" s="15">
        <f t="shared" si="62"/>
        <v>120000</v>
      </c>
      <c r="R111" s="15">
        <f t="shared" si="62"/>
        <v>120000</v>
      </c>
    </row>
    <row r="112" spans="1:30" ht="57" thickBot="1" x14ac:dyDescent="0.25">
      <c r="A112" s="18" t="s">
        <v>609</v>
      </c>
      <c r="B112" s="18" t="s">
        <v>107</v>
      </c>
      <c r="C112" s="19" t="s">
        <v>917</v>
      </c>
      <c r="D112" s="19" t="s">
        <v>842</v>
      </c>
      <c r="E112" s="20">
        <v>100000</v>
      </c>
      <c r="F112" s="19" t="s">
        <v>268</v>
      </c>
      <c r="G112" s="18"/>
      <c r="H112" s="18"/>
      <c r="I112" s="18"/>
      <c r="J112" s="19"/>
      <c r="K112" s="19"/>
      <c r="L112" s="19"/>
      <c r="M112" s="19"/>
      <c r="N112" s="19"/>
      <c r="O112" s="20">
        <f t="shared" ref="O112:O115" si="63">E112*0.1</f>
        <v>10000</v>
      </c>
      <c r="P112" s="20">
        <f t="shared" ref="P112:P115" si="64">E112*0.3</f>
        <v>30000</v>
      </c>
      <c r="Q112" s="20">
        <f t="shared" ref="Q112:Q115" si="65">E112*0.3</f>
        <v>30000</v>
      </c>
      <c r="R112" s="20">
        <f t="shared" ref="R112:R115" si="66">E112*0.3</f>
        <v>30000</v>
      </c>
    </row>
    <row r="113" spans="1:30" ht="38.25" thickBot="1" x14ac:dyDescent="0.25">
      <c r="A113" s="18" t="s">
        <v>610</v>
      </c>
      <c r="B113" s="18" t="s">
        <v>302</v>
      </c>
      <c r="C113" s="19" t="s">
        <v>918</v>
      </c>
      <c r="D113" s="19" t="s">
        <v>842</v>
      </c>
      <c r="E113" s="20">
        <v>100000</v>
      </c>
      <c r="F113" s="19" t="s">
        <v>268</v>
      </c>
      <c r="G113" s="18"/>
      <c r="H113" s="18"/>
      <c r="I113" s="18"/>
      <c r="J113" s="19"/>
      <c r="K113" s="19"/>
      <c r="L113" s="19"/>
      <c r="M113" s="19"/>
      <c r="N113" s="19"/>
      <c r="O113" s="20">
        <f t="shared" si="63"/>
        <v>10000</v>
      </c>
      <c r="P113" s="20">
        <f t="shared" si="64"/>
        <v>30000</v>
      </c>
      <c r="Q113" s="20">
        <f t="shared" si="65"/>
        <v>30000</v>
      </c>
      <c r="R113" s="20">
        <f t="shared" si="66"/>
        <v>30000</v>
      </c>
    </row>
    <row r="114" spans="1:30" ht="57" thickBot="1" x14ac:dyDescent="0.25">
      <c r="A114" s="18" t="s">
        <v>611</v>
      </c>
      <c r="B114" s="18" t="s">
        <v>303</v>
      </c>
      <c r="C114" s="19" t="s">
        <v>917</v>
      </c>
      <c r="D114" s="19" t="s">
        <v>842</v>
      </c>
      <c r="E114" s="20">
        <v>100000</v>
      </c>
      <c r="F114" s="19" t="s">
        <v>268</v>
      </c>
      <c r="G114" s="18"/>
      <c r="H114" s="18"/>
      <c r="I114" s="18"/>
      <c r="J114" s="19"/>
      <c r="K114" s="19"/>
      <c r="L114" s="19"/>
      <c r="M114" s="19"/>
      <c r="N114" s="19"/>
      <c r="O114" s="20">
        <f t="shared" si="63"/>
        <v>10000</v>
      </c>
      <c r="P114" s="20">
        <f t="shared" si="64"/>
        <v>30000</v>
      </c>
      <c r="Q114" s="20">
        <f t="shared" si="65"/>
        <v>30000</v>
      </c>
      <c r="R114" s="20">
        <f t="shared" si="66"/>
        <v>30000</v>
      </c>
    </row>
    <row r="115" spans="1:30" ht="38.25" thickBot="1" x14ac:dyDescent="0.25">
      <c r="A115" s="18" t="s">
        <v>612</v>
      </c>
      <c r="B115" s="18" t="s">
        <v>304</v>
      </c>
      <c r="C115" s="19" t="s">
        <v>919</v>
      </c>
      <c r="D115" s="19" t="s">
        <v>842</v>
      </c>
      <c r="E115" s="20">
        <v>100000</v>
      </c>
      <c r="F115" s="19" t="s">
        <v>268</v>
      </c>
      <c r="G115" s="18"/>
      <c r="H115" s="18"/>
      <c r="I115" s="18"/>
      <c r="J115" s="19"/>
      <c r="K115" s="19"/>
      <c r="L115" s="19"/>
      <c r="M115" s="19"/>
      <c r="N115" s="19"/>
      <c r="O115" s="20">
        <f t="shared" si="63"/>
        <v>10000</v>
      </c>
      <c r="P115" s="20">
        <f t="shared" si="64"/>
        <v>30000</v>
      </c>
      <c r="Q115" s="20">
        <f t="shared" si="65"/>
        <v>30000</v>
      </c>
      <c r="R115" s="20">
        <f t="shared" si="66"/>
        <v>30000</v>
      </c>
    </row>
    <row r="116" spans="1:30" ht="57" thickBot="1" x14ac:dyDescent="0.25">
      <c r="A116" s="12" t="s">
        <v>108</v>
      </c>
      <c r="B116" s="13" t="s">
        <v>109</v>
      </c>
      <c r="C116" s="14" t="s">
        <v>919</v>
      </c>
      <c r="D116" s="14" t="s">
        <v>842</v>
      </c>
      <c r="E116" s="15">
        <f>E117+E119+E120+E121+E122+E123+E124+E125</f>
        <v>800000</v>
      </c>
      <c r="F116" s="14" t="s">
        <v>871</v>
      </c>
      <c r="G116" s="13"/>
      <c r="H116" s="16"/>
      <c r="I116" s="16"/>
      <c r="J116" s="17"/>
      <c r="K116" s="17"/>
      <c r="L116" s="17"/>
      <c r="M116" s="17"/>
      <c r="N116" s="17"/>
      <c r="O116" s="15">
        <f>O117+O119+O120+O121+O122+O123+O124+O125</f>
        <v>80000</v>
      </c>
      <c r="P116" s="15">
        <f t="shared" ref="P116:R116" si="67">P117+P119+P120+P121+P122+P123+P124+P125</f>
        <v>240000</v>
      </c>
      <c r="Q116" s="15">
        <f t="shared" si="67"/>
        <v>240000</v>
      </c>
      <c r="R116" s="15">
        <f t="shared" si="67"/>
        <v>240000</v>
      </c>
    </row>
    <row r="117" spans="1:30" ht="38.25" thickBot="1" x14ac:dyDescent="0.25">
      <c r="A117" s="18" t="s">
        <v>613</v>
      </c>
      <c r="B117" s="18" t="s">
        <v>428</v>
      </c>
      <c r="C117" s="19" t="s">
        <v>919</v>
      </c>
      <c r="D117" s="19" t="s">
        <v>842</v>
      </c>
      <c r="E117" s="20">
        <f>E118</f>
        <v>100000</v>
      </c>
      <c r="F117" s="19" t="s">
        <v>871</v>
      </c>
      <c r="G117" s="18"/>
      <c r="H117" s="18"/>
      <c r="I117" s="18"/>
      <c r="J117" s="19"/>
      <c r="K117" s="19"/>
      <c r="L117" s="19"/>
      <c r="M117" s="19"/>
      <c r="N117" s="19"/>
      <c r="O117" s="20">
        <f t="shared" ref="O117:O125" si="68">E117*0.1</f>
        <v>10000</v>
      </c>
      <c r="P117" s="20">
        <f t="shared" ref="P117:P125" si="69">E117*0.3</f>
        <v>30000</v>
      </c>
      <c r="Q117" s="20">
        <f t="shared" ref="Q117:Q125" si="70">E117*0.3</f>
        <v>30000</v>
      </c>
      <c r="R117" s="20">
        <f t="shared" ref="R117:R125" si="71">E117*0.3</f>
        <v>30000</v>
      </c>
    </row>
    <row r="118" spans="1:30" s="27" customFormat="1" ht="63.75" customHeight="1" thickBot="1" x14ac:dyDescent="0.25">
      <c r="A118" s="22" t="s">
        <v>391</v>
      </c>
      <c r="B118" s="22" t="s">
        <v>429</v>
      </c>
      <c r="C118" s="24" t="s">
        <v>919</v>
      </c>
      <c r="D118" s="24" t="s">
        <v>842</v>
      </c>
      <c r="E118" s="25">
        <v>100000</v>
      </c>
      <c r="F118" s="24" t="s">
        <v>871</v>
      </c>
      <c r="G118" s="26"/>
      <c r="H118" s="26"/>
      <c r="I118" s="26"/>
      <c r="J118" s="24"/>
      <c r="K118" s="24"/>
      <c r="L118" s="24"/>
      <c r="M118" s="24"/>
      <c r="N118" s="24"/>
      <c r="O118" s="25">
        <f t="shared" si="68"/>
        <v>10000</v>
      </c>
      <c r="P118" s="25">
        <f t="shared" si="69"/>
        <v>30000</v>
      </c>
      <c r="Q118" s="25">
        <f t="shared" si="70"/>
        <v>30000</v>
      </c>
      <c r="R118" s="25">
        <f t="shared" si="71"/>
        <v>30000</v>
      </c>
    </row>
    <row r="119" spans="1:30" ht="75.75" thickBot="1" x14ac:dyDescent="0.25">
      <c r="A119" s="18" t="s">
        <v>614</v>
      </c>
      <c r="B119" s="18" t="s">
        <v>305</v>
      </c>
      <c r="C119" s="19" t="s">
        <v>858</v>
      </c>
      <c r="D119" s="19" t="s">
        <v>842</v>
      </c>
      <c r="E119" s="20">
        <v>100000</v>
      </c>
      <c r="F119" s="19" t="s">
        <v>871</v>
      </c>
      <c r="G119" s="18"/>
      <c r="H119" s="18"/>
      <c r="I119" s="18"/>
      <c r="J119" s="19"/>
      <c r="K119" s="19"/>
      <c r="L119" s="19"/>
      <c r="M119" s="19"/>
      <c r="N119" s="19"/>
      <c r="O119" s="20">
        <f t="shared" si="68"/>
        <v>10000</v>
      </c>
      <c r="P119" s="20">
        <f t="shared" si="69"/>
        <v>30000</v>
      </c>
      <c r="Q119" s="20">
        <f t="shared" si="70"/>
        <v>30000</v>
      </c>
      <c r="R119" s="20">
        <f t="shared" si="71"/>
        <v>30000</v>
      </c>
    </row>
    <row r="120" spans="1:30" ht="38.25" thickBot="1" x14ac:dyDescent="0.25">
      <c r="A120" s="18" t="s">
        <v>615</v>
      </c>
      <c r="B120" s="18" t="s">
        <v>513</v>
      </c>
      <c r="C120" s="19" t="s">
        <v>919</v>
      </c>
      <c r="D120" s="19" t="s">
        <v>842</v>
      </c>
      <c r="E120" s="20">
        <v>100000</v>
      </c>
      <c r="F120" s="19" t="s">
        <v>871</v>
      </c>
      <c r="G120" s="18"/>
      <c r="H120" s="18"/>
      <c r="I120" s="18"/>
      <c r="J120" s="19"/>
      <c r="K120" s="19"/>
      <c r="L120" s="19"/>
      <c r="M120" s="19"/>
      <c r="N120" s="19"/>
      <c r="O120" s="20">
        <f t="shared" si="68"/>
        <v>10000</v>
      </c>
      <c r="P120" s="20">
        <f t="shared" si="69"/>
        <v>30000</v>
      </c>
      <c r="Q120" s="20">
        <f t="shared" si="70"/>
        <v>30000</v>
      </c>
      <c r="R120" s="20">
        <f t="shared" si="71"/>
        <v>30000</v>
      </c>
    </row>
    <row r="121" spans="1:30" ht="75.75" thickBot="1" x14ac:dyDescent="0.25">
      <c r="A121" s="18" t="s">
        <v>616</v>
      </c>
      <c r="B121" s="18" t="s">
        <v>306</v>
      </c>
      <c r="C121" s="19" t="s">
        <v>919</v>
      </c>
      <c r="D121" s="19" t="s">
        <v>842</v>
      </c>
      <c r="E121" s="20">
        <v>100000</v>
      </c>
      <c r="F121" s="19" t="s">
        <v>871</v>
      </c>
      <c r="G121" s="18"/>
      <c r="H121" s="18"/>
      <c r="I121" s="18"/>
      <c r="J121" s="19"/>
      <c r="K121" s="19"/>
      <c r="L121" s="19"/>
      <c r="M121" s="19"/>
      <c r="N121" s="19"/>
      <c r="O121" s="20">
        <f t="shared" si="68"/>
        <v>10000</v>
      </c>
      <c r="P121" s="20">
        <f t="shared" si="69"/>
        <v>30000</v>
      </c>
      <c r="Q121" s="20">
        <f t="shared" si="70"/>
        <v>30000</v>
      </c>
      <c r="R121" s="20">
        <f t="shared" si="71"/>
        <v>30000</v>
      </c>
    </row>
    <row r="122" spans="1:30" ht="38.25" thickBot="1" x14ac:dyDescent="0.25">
      <c r="A122" s="18" t="s">
        <v>617</v>
      </c>
      <c r="B122" s="18" t="s">
        <v>307</v>
      </c>
      <c r="C122" s="19" t="s">
        <v>919</v>
      </c>
      <c r="D122" s="19" t="s">
        <v>842</v>
      </c>
      <c r="E122" s="20">
        <v>100000</v>
      </c>
      <c r="F122" s="19" t="s">
        <v>871</v>
      </c>
      <c r="G122" s="18"/>
      <c r="H122" s="18"/>
      <c r="I122" s="18"/>
      <c r="J122" s="19"/>
      <c r="K122" s="19"/>
      <c r="L122" s="19"/>
      <c r="M122" s="19"/>
      <c r="N122" s="19"/>
      <c r="O122" s="20">
        <f t="shared" si="68"/>
        <v>10000</v>
      </c>
      <c r="P122" s="20">
        <f t="shared" si="69"/>
        <v>30000</v>
      </c>
      <c r="Q122" s="20">
        <f t="shared" si="70"/>
        <v>30000</v>
      </c>
      <c r="R122" s="20">
        <f t="shared" si="71"/>
        <v>30000</v>
      </c>
    </row>
    <row r="123" spans="1:30" ht="81" customHeight="1" thickBot="1" x14ac:dyDescent="0.25">
      <c r="A123" s="18" t="s">
        <v>618</v>
      </c>
      <c r="B123" s="18" t="s">
        <v>110</v>
      </c>
      <c r="C123" s="19" t="s">
        <v>920</v>
      </c>
      <c r="D123" s="19" t="s">
        <v>842</v>
      </c>
      <c r="E123" s="20">
        <v>100000</v>
      </c>
      <c r="F123" s="19" t="s">
        <v>871</v>
      </c>
      <c r="G123" s="18"/>
      <c r="H123" s="18"/>
      <c r="I123" s="18"/>
      <c r="J123" s="19"/>
      <c r="K123" s="19"/>
      <c r="L123" s="19"/>
      <c r="M123" s="19"/>
      <c r="N123" s="19"/>
      <c r="O123" s="20">
        <f t="shared" si="68"/>
        <v>10000</v>
      </c>
      <c r="P123" s="20">
        <f t="shared" si="69"/>
        <v>30000</v>
      </c>
      <c r="Q123" s="20">
        <f t="shared" si="70"/>
        <v>30000</v>
      </c>
      <c r="R123" s="20">
        <f t="shared" si="71"/>
        <v>30000</v>
      </c>
    </row>
    <row r="124" spans="1:30" ht="38.25" thickBot="1" x14ac:dyDescent="0.25">
      <c r="A124" s="18" t="s">
        <v>619</v>
      </c>
      <c r="B124" s="18" t="s">
        <v>308</v>
      </c>
      <c r="C124" s="19" t="s">
        <v>858</v>
      </c>
      <c r="D124" s="19" t="s">
        <v>842</v>
      </c>
      <c r="E124" s="20">
        <v>100000</v>
      </c>
      <c r="F124" s="19" t="s">
        <v>871</v>
      </c>
      <c r="G124" s="18"/>
      <c r="H124" s="18"/>
      <c r="I124" s="18"/>
      <c r="J124" s="19"/>
      <c r="K124" s="19"/>
      <c r="L124" s="19"/>
      <c r="M124" s="19"/>
      <c r="N124" s="19"/>
      <c r="O124" s="20">
        <f t="shared" si="68"/>
        <v>10000</v>
      </c>
      <c r="P124" s="20">
        <f t="shared" si="69"/>
        <v>30000</v>
      </c>
      <c r="Q124" s="20">
        <f t="shared" si="70"/>
        <v>30000</v>
      </c>
      <c r="R124" s="20">
        <f t="shared" si="71"/>
        <v>30000</v>
      </c>
    </row>
    <row r="125" spans="1:30" ht="57" thickBot="1" x14ac:dyDescent="0.25">
      <c r="A125" s="18" t="s">
        <v>620</v>
      </c>
      <c r="B125" s="18" t="s">
        <v>309</v>
      </c>
      <c r="C125" s="19" t="s">
        <v>858</v>
      </c>
      <c r="D125" s="19" t="s">
        <v>842</v>
      </c>
      <c r="E125" s="20">
        <v>100000</v>
      </c>
      <c r="F125" s="19" t="s">
        <v>871</v>
      </c>
      <c r="G125" s="18"/>
      <c r="H125" s="18"/>
      <c r="I125" s="18"/>
      <c r="J125" s="19"/>
      <c r="K125" s="19"/>
      <c r="L125" s="19"/>
      <c r="M125" s="19"/>
      <c r="N125" s="19"/>
      <c r="O125" s="20">
        <f t="shared" si="68"/>
        <v>10000</v>
      </c>
      <c r="P125" s="20">
        <f t="shared" si="69"/>
        <v>30000</v>
      </c>
      <c r="Q125" s="20">
        <f t="shared" si="70"/>
        <v>30000</v>
      </c>
      <c r="R125" s="20">
        <f t="shared" si="71"/>
        <v>30000</v>
      </c>
    </row>
    <row r="126" spans="1:30" s="11" customFormat="1" ht="75.75" thickBot="1" x14ac:dyDescent="0.25">
      <c r="A126" s="72" t="s">
        <v>111</v>
      </c>
      <c r="B126" s="73" t="s">
        <v>113</v>
      </c>
      <c r="C126" s="56" t="s">
        <v>926</v>
      </c>
      <c r="D126" s="56" t="s">
        <v>842</v>
      </c>
      <c r="E126" s="54">
        <f>SUM(E128,E137,E147)</f>
        <v>2400000</v>
      </c>
      <c r="F126" s="56" t="s">
        <v>885</v>
      </c>
      <c r="G126" s="8" t="s">
        <v>515</v>
      </c>
      <c r="H126" s="9" t="s">
        <v>514</v>
      </c>
      <c r="I126" s="9" t="s">
        <v>471</v>
      </c>
      <c r="J126" s="10">
        <v>0</v>
      </c>
      <c r="K126" s="10">
        <v>0</v>
      </c>
      <c r="L126" s="10">
        <v>5</v>
      </c>
      <c r="M126" s="10">
        <v>10</v>
      </c>
      <c r="N126" s="10">
        <v>15</v>
      </c>
      <c r="O126" s="54">
        <f>SUM(O128,O137,O147)</f>
        <v>285000</v>
      </c>
      <c r="P126" s="54">
        <f t="shared" ref="P126:Q126" si="72">SUM(P128,P137,P147)</f>
        <v>705000</v>
      </c>
      <c r="Q126" s="54">
        <f t="shared" si="72"/>
        <v>705000</v>
      </c>
      <c r="R126" s="54">
        <f t="shared" ref="R126" si="73">SUM(R128,R137,R147)</f>
        <v>705000</v>
      </c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11" customFormat="1" ht="40.5" customHeight="1" thickBot="1" x14ac:dyDescent="0.25">
      <c r="A127" s="72"/>
      <c r="B127" s="73"/>
      <c r="C127" s="57"/>
      <c r="D127" s="57"/>
      <c r="E127" s="55"/>
      <c r="F127" s="57" t="s">
        <v>885</v>
      </c>
      <c r="G127" s="8" t="s">
        <v>516</v>
      </c>
      <c r="H127" s="9" t="s">
        <v>517</v>
      </c>
      <c r="I127" s="9" t="s">
        <v>471</v>
      </c>
      <c r="J127" s="10">
        <v>0</v>
      </c>
      <c r="K127" s="10">
        <v>0</v>
      </c>
      <c r="L127" s="10">
        <v>1</v>
      </c>
      <c r="M127" s="10">
        <v>1</v>
      </c>
      <c r="N127" s="10">
        <v>2</v>
      </c>
      <c r="O127" s="55"/>
      <c r="P127" s="55"/>
      <c r="Q127" s="55"/>
      <c r="R127" s="55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38.25" thickBot="1" x14ac:dyDescent="0.25">
      <c r="A128" s="12" t="s">
        <v>112</v>
      </c>
      <c r="B128" s="13" t="s">
        <v>114</v>
      </c>
      <c r="C128" s="14" t="s">
        <v>926</v>
      </c>
      <c r="D128" s="14" t="s">
        <v>842</v>
      </c>
      <c r="E128" s="15">
        <f>SUM(E129:E130,E132,E133,E134,E136)</f>
        <v>900000</v>
      </c>
      <c r="F128" s="14" t="s">
        <v>885</v>
      </c>
      <c r="G128" s="13"/>
      <c r="H128" s="16"/>
      <c r="I128" s="16"/>
      <c r="J128" s="17"/>
      <c r="K128" s="17"/>
      <c r="L128" s="17"/>
      <c r="M128" s="17"/>
      <c r="N128" s="17"/>
      <c r="O128" s="15">
        <f>SUM(O129:O130,O132,O133,O134,O136)</f>
        <v>135000</v>
      </c>
      <c r="P128" s="15">
        <f t="shared" ref="P128:R128" si="74">SUM(P129:P130,P132,P133,P134,P136)</f>
        <v>255000</v>
      </c>
      <c r="Q128" s="15">
        <f t="shared" si="74"/>
        <v>255000</v>
      </c>
      <c r="R128" s="15">
        <f t="shared" si="74"/>
        <v>255000</v>
      </c>
    </row>
    <row r="129" spans="1:18" ht="38.25" thickBot="1" x14ac:dyDescent="0.25">
      <c r="A129" s="18" t="s">
        <v>621</v>
      </c>
      <c r="B129" s="18" t="s">
        <v>310</v>
      </c>
      <c r="C129" s="19" t="s">
        <v>859</v>
      </c>
      <c r="D129" s="19" t="s">
        <v>844</v>
      </c>
      <c r="E129" s="20">
        <v>50000</v>
      </c>
      <c r="F129" s="19" t="s">
        <v>871</v>
      </c>
      <c r="G129" s="18"/>
      <c r="H129" s="18"/>
      <c r="I129" s="18"/>
      <c r="J129" s="19"/>
      <c r="K129" s="19"/>
      <c r="L129" s="19"/>
      <c r="M129" s="19"/>
      <c r="N129" s="19"/>
      <c r="O129" s="20">
        <f>E129*1</f>
        <v>50000</v>
      </c>
      <c r="P129" s="20">
        <v>0</v>
      </c>
      <c r="Q129" s="20">
        <v>0</v>
      </c>
      <c r="R129" s="20">
        <v>0</v>
      </c>
    </row>
    <row r="130" spans="1:18" ht="38.25" thickBot="1" x14ac:dyDescent="0.25">
      <c r="A130" s="18" t="s">
        <v>622</v>
      </c>
      <c r="B130" s="18" t="s">
        <v>311</v>
      </c>
      <c r="C130" s="19" t="s">
        <v>859</v>
      </c>
      <c r="D130" s="19" t="s">
        <v>842</v>
      </c>
      <c r="E130" s="20">
        <f>E131</f>
        <v>100000</v>
      </c>
      <c r="F130" s="19" t="s">
        <v>871</v>
      </c>
      <c r="G130" s="18"/>
      <c r="H130" s="18"/>
      <c r="I130" s="18"/>
      <c r="J130" s="19"/>
      <c r="K130" s="19"/>
      <c r="L130" s="19"/>
      <c r="M130" s="19"/>
      <c r="N130" s="19"/>
      <c r="O130" s="20">
        <f t="shared" ref="O130:O136" si="75">E130*0.1</f>
        <v>10000</v>
      </c>
      <c r="P130" s="20">
        <f t="shared" ref="P130:P136" si="76">E130*0.3</f>
        <v>30000</v>
      </c>
      <c r="Q130" s="20">
        <f t="shared" ref="Q130:Q136" si="77">E130*0.3</f>
        <v>30000</v>
      </c>
      <c r="R130" s="20">
        <f t="shared" ref="R130:R136" si="78">E130*0.3</f>
        <v>30000</v>
      </c>
    </row>
    <row r="131" spans="1:18" s="27" customFormat="1" ht="57" thickBot="1" x14ac:dyDescent="0.25">
      <c r="A131" s="22" t="s">
        <v>391</v>
      </c>
      <c r="B131" s="22" t="s">
        <v>461</v>
      </c>
      <c r="C131" s="24" t="s">
        <v>889</v>
      </c>
      <c r="D131" s="24" t="s">
        <v>842</v>
      </c>
      <c r="E131" s="25">
        <v>100000</v>
      </c>
      <c r="F131" s="24" t="s">
        <v>871</v>
      </c>
      <c r="G131" s="26"/>
      <c r="H131" s="26"/>
      <c r="I131" s="26"/>
      <c r="J131" s="24"/>
      <c r="K131" s="24"/>
      <c r="L131" s="24"/>
      <c r="M131" s="24"/>
      <c r="N131" s="24"/>
      <c r="O131" s="25">
        <f t="shared" si="75"/>
        <v>10000</v>
      </c>
      <c r="P131" s="25">
        <f t="shared" si="76"/>
        <v>30000</v>
      </c>
      <c r="Q131" s="25">
        <f t="shared" si="77"/>
        <v>30000</v>
      </c>
      <c r="R131" s="25">
        <f t="shared" si="78"/>
        <v>30000</v>
      </c>
    </row>
    <row r="132" spans="1:18" ht="75.75" thickBot="1" x14ac:dyDescent="0.25">
      <c r="A132" s="18" t="s">
        <v>623</v>
      </c>
      <c r="B132" s="18" t="s">
        <v>312</v>
      </c>
      <c r="C132" s="19" t="s">
        <v>845</v>
      </c>
      <c r="D132" s="19" t="s">
        <v>842</v>
      </c>
      <c r="E132" s="20">
        <v>100000</v>
      </c>
      <c r="F132" s="19" t="s">
        <v>386</v>
      </c>
      <c r="G132" s="18"/>
      <c r="H132" s="18"/>
      <c r="I132" s="18"/>
      <c r="J132" s="19"/>
      <c r="K132" s="19"/>
      <c r="L132" s="19"/>
      <c r="M132" s="19"/>
      <c r="N132" s="19"/>
      <c r="O132" s="20">
        <f t="shared" si="75"/>
        <v>10000</v>
      </c>
      <c r="P132" s="20">
        <f t="shared" si="76"/>
        <v>30000</v>
      </c>
      <c r="Q132" s="20">
        <f t="shared" si="77"/>
        <v>30000</v>
      </c>
      <c r="R132" s="20">
        <f t="shared" si="78"/>
        <v>30000</v>
      </c>
    </row>
    <row r="133" spans="1:18" ht="38.25" thickBot="1" x14ac:dyDescent="0.25">
      <c r="A133" s="18" t="s">
        <v>624</v>
      </c>
      <c r="B133" s="18" t="s">
        <v>313</v>
      </c>
      <c r="C133" s="19" t="s">
        <v>845</v>
      </c>
      <c r="D133" s="19" t="s">
        <v>842</v>
      </c>
      <c r="E133" s="20">
        <v>100000</v>
      </c>
      <c r="F133" s="19" t="s">
        <v>386</v>
      </c>
      <c r="G133" s="18"/>
      <c r="H133" s="18"/>
      <c r="I133" s="18"/>
      <c r="J133" s="19"/>
      <c r="K133" s="19"/>
      <c r="L133" s="19"/>
      <c r="M133" s="19"/>
      <c r="N133" s="19"/>
      <c r="O133" s="20">
        <f t="shared" si="75"/>
        <v>10000</v>
      </c>
      <c r="P133" s="20">
        <f t="shared" si="76"/>
        <v>30000</v>
      </c>
      <c r="Q133" s="20">
        <f t="shared" si="77"/>
        <v>30000</v>
      </c>
      <c r="R133" s="20">
        <f t="shared" si="78"/>
        <v>30000</v>
      </c>
    </row>
    <row r="134" spans="1:18" ht="38.25" thickBot="1" x14ac:dyDescent="0.25">
      <c r="A134" s="18" t="s">
        <v>625</v>
      </c>
      <c r="B134" s="18" t="s">
        <v>115</v>
      </c>
      <c r="C134" s="19" t="s">
        <v>845</v>
      </c>
      <c r="D134" s="19" t="s">
        <v>842</v>
      </c>
      <c r="E134" s="20">
        <f>E135</f>
        <v>500000</v>
      </c>
      <c r="F134" s="19" t="s">
        <v>885</v>
      </c>
      <c r="G134" s="18"/>
      <c r="H134" s="18"/>
      <c r="I134" s="18"/>
      <c r="J134" s="19"/>
      <c r="K134" s="19"/>
      <c r="L134" s="19"/>
      <c r="M134" s="19"/>
      <c r="N134" s="19"/>
      <c r="O134" s="20">
        <f t="shared" si="75"/>
        <v>50000</v>
      </c>
      <c r="P134" s="20">
        <f t="shared" si="76"/>
        <v>150000</v>
      </c>
      <c r="Q134" s="20">
        <f t="shared" si="77"/>
        <v>150000</v>
      </c>
      <c r="R134" s="20">
        <f t="shared" si="78"/>
        <v>150000</v>
      </c>
    </row>
    <row r="135" spans="1:18" s="27" customFormat="1" ht="38.25" thickBot="1" x14ac:dyDescent="0.25">
      <c r="A135" s="22" t="s">
        <v>391</v>
      </c>
      <c r="B135" s="22" t="s">
        <v>423</v>
      </c>
      <c r="C135" s="24" t="s">
        <v>853</v>
      </c>
      <c r="D135" s="24" t="s">
        <v>842</v>
      </c>
      <c r="E135" s="25">
        <v>500000</v>
      </c>
      <c r="F135" s="24" t="s">
        <v>885</v>
      </c>
      <c r="G135" s="26"/>
      <c r="H135" s="26"/>
      <c r="I135" s="26"/>
      <c r="J135" s="24"/>
      <c r="K135" s="24"/>
      <c r="L135" s="24"/>
      <c r="M135" s="24"/>
      <c r="N135" s="24"/>
      <c r="O135" s="25">
        <f t="shared" si="75"/>
        <v>50000</v>
      </c>
      <c r="P135" s="25">
        <f t="shared" si="76"/>
        <v>150000</v>
      </c>
      <c r="Q135" s="25">
        <f t="shared" si="77"/>
        <v>150000</v>
      </c>
      <c r="R135" s="25">
        <f t="shared" si="78"/>
        <v>150000</v>
      </c>
    </row>
    <row r="136" spans="1:18" ht="57" thickBot="1" x14ac:dyDescent="0.25">
      <c r="A136" s="18" t="s">
        <v>626</v>
      </c>
      <c r="B136" s="18" t="s">
        <v>116</v>
      </c>
      <c r="C136" s="19" t="s">
        <v>859</v>
      </c>
      <c r="D136" s="19" t="s">
        <v>842</v>
      </c>
      <c r="E136" s="20">
        <v>50000</v>
      </c>
      <c r="F136" s="19" t="s">
        <v>871</v>
      </c>
      <c r="G136" s="18"/>
      <c r="H136" s="18"/>
      <c r="I136" s="18"/>
      <c r="J136" s="19"/>
      <c r="K136" s="19"/>
      <c r="L136" s="19"/>
      <c r="M136" s="19"/>
      <c r="N136" s="19"/>
      <c r="O136" s="20">
        <f t="shared" si="75"/>
        <v>5000</v>
      </c>
      <c r="P136" s="20">
        <f t="shared" si="76"/>
        <v>15000</v>
      </c>
      <c r="Q136" s="20">
        <f t="shared" si="77"/>
        <v>15000</v>
      </c>
      <c r="R136" s="20">
        <f t="shared" si="78"/>
        <v>15000</v>
      </c>
    </row>
    <row r="137" spans="1:18" ht="75.75" thickBot="1" x14ac:dyDescent="0.25">
      <c r="A137" s="12" t="s">
        <v>117</v>
      </c>
      <c r="B137" s="13" t="s">
        <v>118</v>
      </c>
      <c r="C137" s="14" t="s">
        <v>930</v>
      </c>
      <c r="D137" s="14" t="s">
        <v>842</v>
      </c>
      <c r="E137" s="15">
        <f>SUM(E138:E146)</f>
        <v>900000</v>
      </c>
      <c r="F137" s="14" t="s">
        <v>869</v>
      </c>
      <c r="G137" s="13"/>
      <c r="H137" s="16"/>
      <c r="I137" s="16"/>
      <c r="J137" s="17"/>
      <c r="K137" s="17"/>
      <c r="L137" s="17"/>
      <c r="M137" s="17"/>
      <c r="N137" s="17"/>
      <c r="O137" s="15">
        <f>SUM(O138:O146)</f>
        <v>90000</v>
      </c>
      <c r="P137" s="15">
        <f t="shared" ref="P137:R137" si="79">SUM(P138:P146)</f>
        <v>270000</v>
      </c>
      <c r="Q137" s="15">
        <f t="shared" si="79"/>
        <v>270000</v>
      </c>
      <c r="R137" s="15">
        <f t="shared" si="79"/>
        <v>270000</v>
      </c>
    </row>
    <row r="138" spans="1:18" ht="57" thickBot="1" x14ac:dyDescent="0.25">
      <c r="A138" s="18" t="s">
        <v>627</v>
      </c>
      <c r="B138" s="18" t="s">
        <v>314</v>
      </c>
      <c r="C138" s="19" t="s">
        <v>859</v>
      </c>
      <c r="D138" s="19" t="s">
        <v>842</v>
      </c>
      <c r="E138" s="20">
        <v>100000</v>
      </c>
      <c r="F138" s="19" t="s">
        <v>869</v>
      </c>
      <c r="G138" s="18"/>
      <c r="H138" s="18"/>
      <c r="I138" s="18"/>
      <c r="J138" s="19"/>
      <c r="K138" s="19"/>
      <c r="L138" s="19"/>
      <c r="M138" s="19"/>
      <c r="N138" s="19"/>
      <c r="O138" s="20">
        <f t="shared" ref="O138:O146" si="80">E138*0.1</f>
        <v>10000</v>
      </c>
      <c r="P138" s="20">
        <f t="shared" ref="P138:P146" si="81">E138*0.3</f>
        <v>30000</v>
      </c>
      <c r="Q138" s="20">
        <f t="shared" ref="Q138:Q146" si="82">E138*0.3</f>
        <v>30000</v>
      </c>
      <c r="R138" s="20">
        <f t="shared" ref="R138:R146" si="83">E138*0.3</f>
        <v>30000</v>
      </c>
    </row>
    <row r="139" spans="1:18" ht="75.75" thickBot="1" x14ac:dyDescent="0.25">
      <c r="A139" s="18" t="s">
        <v>628</v>
      </c>
      <c r="B139" s="18" t="s">
        <v>119</v>
      </c>
      <c r="C139" s="19" t="s">
        <v>859</v>
      </c>
      <c r="D139" s="19" t="s">
        <v>842</v>
      </c>
      <c r="E139" s="20">
        <v>100000</v>
      </c>
      <c r="F139" s="19" t="s">
        <v>869</v>
      </c>
      <c r="G139" s="18"/>
      <c r="H139" s="18"/>
      <c r="I139" s="18"/>
      <c r="J139" s="19"/>
      <c r="K139" s="19"/>
      <c r="L139" s="19"/>
      <c r="M139" s="19"/>
      <c r="N139" s="19"/>
      <c r="O139" s="20">
        <f t="shared" si="80"/>
        <v>10000</v>
      </c>
      <c r="P139" s="20">
        <f t="shared" si="81"/>
        <v>30000</v>
      </c>
      <c r="Q139" s="20">
        <f t="shared" si="82"/>
        <v>30000</v>
      </c>
      <c r="R139" s="20">
        <f t="shared" si="83"/>
        <v>30000</v>
      </c>
    </row>
    <row r="140" spans="1:18" ht="38.25" thickBot="1" x14ac:dyDescent="0.25">
      <c r="A140" s="18" t="s">
        <v>629</v>
      </c>
      <c r="B140" s="18" t="s">
        <v>315</v>
      </c>
      <c r="C140" s="19" t="s">
        <v>859</v>
      </c>
      <c r="D140" s="19" t="s">
        <v>842</v>
      </c>
      <c r="E140" s="20">
        <v>100000</v>
      </c>
      <c r="F140" s="19" t="s">
        <v>869</v>
      </c>
      <c r="G140" s="18"/>
      <c r="H140" s="18"/>
      <c r="I140" s="18"/>
      <c r="J140" s="19"/>
      <c r="K140" s="19"/>
      <c r="L140" s="19"/>
      <c r="M140" s="19"/>
      <c r="N140" s="19"/>
      <c r="O140" s="20">
        <f t="shared" si="80"/>
        <v>10000</v>
      </c>
      <c r="P140" s="20">
        <f t="shared" si="81"/>
        <v>30000</v>
      </c>
      <c r="Q140" s="20">
        <f t="shared" si="82"/>
        <v>30000</v>
      </c>
      <c r="R140" s="20">
        <f t="shared" si="83"/>
        <v>30000</v>
      </c>
    </row>
    <row r="141" spans="1:18" ht="57" thickBot="1" x14ac:dyDescent="0.25">
      <c r="A141" s="18" t="s">
        <v>630</v>
      </c>
      <c r="B141" s="18" t="s">
        <v>120</v>
      </c>
      <c r="C141" s="19" t="s">
        <v>859</v>
      </c>
      <c r="D141" s="19" t="s">
        <v>842</v>
      </c>
      <c r="E141" s="20">
        <v>100000</v>
      </c>
      <c r="F141" s="19" t="s">
        <v>869</v>
      </c>
      <c r="G141" s="18"/>
      <c r="H141" s="18"/>
      <c r="I141" s="18"/>
      <c r="J141" s="19"/>
      <c r="K141" s="19"/>
      <c r="L141" s="19"/>
      <c r="M141" s="19"/>
      <c r="N141" s="19"/>
      <c r="O141" s="20">
        <f t="shared" si="80"/>
        <v>10000</v>
      </c>
      <c r="P141" s="20">
        <f t="shared" si="81"/>
        <v>30000</v>
      </c>
      <c r="Q141" s="20">
        <f t="shared" si="82"/>
        <v>30000</v>
      </c>
      <c r="R141" s="20">
        <f t="shared" si="83"/>
        <v>30000</v>
      </c>
    </row>
    <row r="142" spans="1:18" ht="57" thickBot="1" x14ac:dyDescent="0.25">
      <c r="A142" s="18" t="s">
        <v>631</v>
      </c>
      <c r="B142" s="18" t="s">
        <v>121</v>
      </c>
      <c r="C142" s="19" t="s">
        <v>859</v>
      </c>
      <c r="D142" s="19" t="s">
        <v>842</v>
      </c>
      <c r="E142" s="20">
        <v>100000</v>
      </c>
      <c r="F142" s="19" t="s">
        <v>869</v>
      </c>
      <c r="G142" s="18"/>
      <c r="H142" s="18"/>
      <c r="I142" s="18"/>
      <c r="J142" s="19"/>
      <c r="K142" s="19"/>
      <c r="L142" s="19"/>
      <c r="M142" s="19"/>
      <c r="N142" s="19"/>
      <c r="O142" s="20">
        <f t="shared" si="80"/>
        <v>10000</v>
      </c>
      <c r="P142" s="20">
        <f t="shared" si="81"/>
        <v>30000</v>
      </c>
      <c r="Q142" s="20">
        <f t="shared" si="82"/>
        <v>30000</v>
      </c>
      <c r="R142" s="20">
        <f t="shared" si="83"/>
        <v>30000</v>
      </c>
    </row>
    <row r="143" spans="1:18" ht="57" thickBot="1" x14ac:dyDescent="0.25">
      <c r="A143" s="18" t="s">
        <v>632</v>
      </c>
      <c r="B143" s="18" t="s">
        <v>122</v>
      </c>
      <c r="C143" s="19" t="s">
        <v>859</v>
      </c>
      <c r="D143" s="19" t="s">
        <v>842</v>
      </c>
      <c r="E143" s="20">
        <v>100000</v>
      </c>
      <c r="F143" s="19" t="s">
        <v>869</v>
      </c>
      <c r="G143" s="18"/>
      <c r="H143" s="18"/>
      <c r="I143" s="18"/>
      <c r="J143" s="19"/>
      <c r="K143" s="19"/>
      <c r="L143" s="19"/>
      <c r="M143" s="19"/>
      <c r="N143" s="19"/>
      <c r="O143" s="20">
        <f t="shared" si="80"/>
        <v>10000</v>
      </c>
      <c r="P143" s="20">
        <f t="shared" si="81"/>
        <v>30000</v>
      </c>
      <c r="Q143" s="20">
        <f t="shared" si="82"/>
        <v>30000</v>
      </c>
      <c r="R143" s="20">
        <f t="shared" si="83"/>
        <v>30000</v>
      </c>
    </row>
    <row r="144" spans="1:18" ht="75.75" thickBot="1" x14ac:dyDescent="0.25">
      <c r="A144" s="18" t="s">
        <v>633</v>
      </c>
      <c r="B144" s="18" t="s">
        <v>123</v>
      </c>
      <c r="C144" s="19" t="s">
        <v>859</v>
      </c>
      <c r="D144" s="19" t="s">
        <v>842</v>
      </c>
      <c r="E144" s="20">
        <v>100000</v>
      </c>
      <c r="F144" s="19" t="s">
        <v>869</v>
      </c>
      <c r="G144" s="18"/>
      <c r="H144" s="18"/>
      <c r="I144" s="18"/>
      <c r="J144" s="19"/>
      <c r="K144" s="19"/>
      <c r="L144" s="19"/>
      <c r="M144" s="19"/>
      <c r="N144" s="19"/>
      <c r="O144" s="20">
        <f t="shared" si="80"/>
        <v>10000</v>
      </c>
      <c r="P144" s="20">
        <f t="shared" si="81"/>
        <v>30000</v>
      </c>
      <c r="Q144" s="20">
        <f t="shared" si="82"/>
        <v>30000</v>
      </c>
      <c r="R144" s="20">
        <f t="shared" si="83"/>
        <v>30000</v>
      </c>
    </row>
    <row r="145" spans="1:30" ht="57" thickBot="1" x14ac:dyDescent="0.25">
      <c r="A145" s="18" t="s">
        <v>634</v>
      </c>
      <c r="B145" s="18" t="s">
        <v>124</v>
      </c>
      <c r="C145" s="19" t="s">
        <v>925</v>
      </c>
      <c r="D145" s="19" t="s">
        <v>842</v>
      </c>
      <c r="E145" s="20">
        <v>100000</v>
      </c>
      <c r="F145" s="19" t="s">
        <v>869</v>
      </c>
      <c r="G145" s="18"/>
      <c r="H145" s="18"/>
      <c r="I145" s="18"/>
      <c r="J145" s="19"/>
      <c r="K145" s="19"/>
      <c r="L145" s="19"/>
      <c r="M145" s="19"/>
      <c r="N145" s="19"/>
      <c r="O145" s="20">
        <f t="shared" si="80"/>
        <v>10000</v>
      </c>
      <c r="P145" s="20">
        <f t="shared" si="81"/>
        <v>30000</v>
      </c>
      <c r="Q145" s="20">
        <f t="shared" si="82"/>
        <v>30000</v>
      </c>
      <c r="R145" s="20">
        <f t="shared" si="83"/>
        <v>30000</v>
      </c>
    </row>
    <row r="146" spans="1:30" ht="75.75" thickBot="1" x14ac:dyDescent="0.25">
      <c r="A146" s="18" t="s">
        <v>635</v>
      </c>
      <c r="B146" s="18" t="s">
        <v>125</v>
      </c>
      <c r="C146" s="19" t="s">
        <v>859</v>
      </c>
      <c r="D146" s="19" t="s">
        <v>842</v>
      </c>
      <c r="E146" s="20">
        <v>100000</v>
      </c>
      <c r="F146" s="19" t="s">
        <v>869</v>
      </c>
      <c r="G146" s="18"/>
      <c r="H146" s="18"/>
      <c r="I146" s="18"/>
      <c r="J146" s="19"/>
      <c r="K146" s="19"/>
      <c r="L146" s="19"/>
      <c r="M146" s="19"/>
      <c r="N146" s="19"/>
      <c r="O146" s="20">
        <f t="shared" si="80"/>
        <v>10000</v>
      </c>
      <c r="P146" s="20">
        <f t="shared" si="81"/>
        <v>30000</v>
      </c>
      <c r="Q146" s="20">
        <f t="shared" si="82"/>
        <v>30000</v>
      </c>
      <c r="R146" s="20">
        <f t="shared" si="83"/>
        <v>30000</v>
      </c>
    </row>
    <row r="147" spans="1:30" ht="57" thickBot="1" x14ac:dyDescent="0.25">
      <c r="A147" s="12" t="s">
        <v>126</v>
      </c>
      <c r="B147" s="13" t="s">
        <v>127</v>
      </c>
      <c r="C147" s="14" t="s">
        <v>926</v>
      </c>
      <c r="D147" s="14" t="s">
        <v>842</v>
      </c>
      <c r="E147" s="15">
        <f>SUM(E148:E153)</f>
        <v>600000</v>
      </c>
      <c r="F147" s="14" t="s">
        <v>869</v>
      </c>
      <c r="G147" s="13"/>
      <c r="H147" s="16"/>
      <c r="I147" s="16"/>
      <c r="J147" s="17"/>
      <c r="K147" s="17"/>
      <c r="L147" s="17"/>
      <c r="M147" s="17"/>
      <c r="N147" s="17"/>
      <c r="O147" s="15">
        <f>SUM(O148:O153)</f>
        <v>60000</v>
      </c>
      <c r="P147" s="15">
        <f t="shared" ref="P147:R147" si="84">SUM(P148:P153)</f>
        <v>180000</v>
      </c>
      <c r="Q147" s="15">
        <f t="shared" si="84"/>
        <v>180000</v>
      </c>
      <c r="R147" s="15">
        <f t="shared" si="84"/>
        <v>180000</v>
      </c>
    </row>
    <row r="148" spans="1:30" ht="38.25" thickBot="1" x14ac:dyDescent="0.25">
      <c r="A148" s="18" t="s">
        <v>636</v>
      </c>
      <c r="B148" s="18" t="s">
        <v>316</v>
      </c>
      <c r="C148" s="19" t="s">
        <v>859</v>
      </c>
      <c r="D148" s="19" t="s">
        <v>842</v>
      </c>
      <c r="E148" s="20">
        <v>100000</v>
      </c>
      <c r="F148" s="19" t="s">
        <v>869</v>
      </c>
      <c r="G148" s="18"/>
      <c r="H148" s="18"/>
      <c r="I148" s="18"/>
      <c r="J148" s="19"/>
      <c r="K148" s="19"/>
      <c r="L148" s="19"/>
      <c r="M148" s="19"/>
      <c r="N148" s="19"/>
      <c r="O148" s="20">
        <f t="shared" ref="O148:O153" si="85">E148*0.1</f>
        <v>10000</v>
      </c>
      <c r="P148" s="20">
        <f t="shared" ref="P148:P153" si="86">E148*0.3</f>
        <v>30000</v>
      </c>
      <c r="Q148" s="20">
        <f t="shared" ref="Q148:Q153" si="87">E148*0.3</f>
        <v>30000</v>
      </c>
      <c r="R148" s="20">
        <f t="shared" ref="R148:R153" si="88">E148*0.3</f>
        <v>30000</v>
      </c>
    </row>
    <row r="149" spans="1:30" ht="57" thickBot="1" x14ac:dyDescent="0.25">
      <c r="A149" s="18" t="s">
        <v>637</v>
      </c>
      <c r="B149" s="18" t="s">
        <v>128</v>
      </c>
      <c r="C149" s="19" t="s">
        <v>859</v>
      </c>
      <c r="D149" s="19" t="s">
        <v>842</v>
      </c>
      <c r="E149" s="20">
        <v>100000</v>
      </c>
      <c r="F149" s="19" t="s">
        <v>869</v>
      </c>
      <c r="G149" s="18"/>
      <c r="H149" s="18"/>
      <c r="I149" s="18"/>
      <c r="J149" s="19"/>
      <c r="K149" s="19"/>
      <c r="L149" s="19"/>
      <c r="M149" s="19"/>
      <c r="N149" s="19"/>
      <c r="O149" s="20">
        <f t="shared" si="85"/>
        <v>10000</v>
      </c>
      <c r="P149" s="20">
        <f t="shared" si="86"/>
        <v>30000</v>
      </c>
      <c r="Q149" s="20">
        <f t="shared" si="87"/>
        <v>30000</v>
      </c>
      <c r="R149" s="20">
        <f t="shared" si="88"/>
        <v>30000</v>
      </c>
    </row>
    <row r="150" spans="1:30" ht="38.25" thickBot="1" x14ac:dyDescent="0.25">
      <c r="A150" s="18" t="s">
        <v>638</v>
      </c>
      <c r="B150" s="18" t="s">
        <v>129</v>
      </c>
      <c r="C150" s="19" t="s">
        <v>859</v>
      </c>
      <c r="D150" s="19" t="s">
        <v>842</v>
      </c>
      <c r="E150" s="20">
        <v>100000</v>
      </c>
      <c r="F150" s="19" t="s">
        <v>869</v>
      </c>
      <c r="G150" s="18"/>
      <c r="H150" s="18"/>
      <c r="I150" s="18"/>
      <c r="J150" s="19"/>
      <c r="K150" s="19"/>
      <c r="L150" s="19"/>
      <c r="M150" s="19"/>
      <c r="N150" s="19"/>
      <c r="O150" s="20">
        <f t="shared" si="85"/>
        <v>10000</v>
      </c>
      <c r="P150" s="20">
        <f t="shared" si="86"/>
        <v>30000</v>
      </c>
      <c r="Q150" s="20">
        <f t="shared" si="87"/>
        <v>30000</v>
      </c>
      <c r="R150" s="20">
        <f t="shared" si="88"/>
        <v>30000</v>
      </c>
    </row>
    <row r="151" spans="1:30" ht="38.25" thickBot="1" x14ac:dyDescent="0.25">
      <c r="A151" s="18" t="s">
        <v>639</v>
      </c>
      <c r="B151" s="18" t="s">
        <v>317</v>
      </c>
      <c r="C151" s="19" t="s">
        <v>859</v>
      </c>
      <c r="D151" s="19" t="s">
        <v>842</v>
      </c>
      <c r="E151" s="20">
        <v>100000</v>
      </c>
      <c r="F151" s="19" t="s">
        <v>869</v>
      </c>
      <c r="G151" s="18"/>
      <c r="H151" s="18"/>
      <c r="I151" s="18"/>
      <c r="J151" s="19"/>
      <c r="K151" s="19"/>
      <c r="L151" s="19"/>
      <c r="M151" s="19"/>
      <c r="N151" s="19"/>
      <c r="O151" s="20">
        <f t="shared" si="85"/>
        <v>10000</v>
      </c>
      <c r="P151" s="20">
        <f t="shared" si="86"/>
        <v>30000</v>
      </c>
      <c r="Q151" s="20">
        <f t="shared" si="87"/>
        <v>30000</v>
      </c>
      <c r="R151" s="20">
        <f t="shared" si="88"/>
        <v>30000</v>
      </c>
    </row>
    <row r="152" spans="1:30" ht="57" thickBot="1" x14ac:dyDescent="0.25">
      <c r="A152" s="18" t="s">
        <v>817</v>
      </c>
      <c r="B152" s="18" t="s">
        <v>838</v>
      </c>
      <c r="C152" s="19" t="s">
        <v>859</v>
      </c>
      <c r="D152" s="19" t="s">
        <v>842</v>
      </c>
      <c r="E152" s="20">
        <v>100000</v>
      </c>
      <c r="F152" s="19" t="s">
        <v>869</v>
      </c>
      <c r="G152" s="18"/>
      <c r="H152" s="18"/>
      <c r="I152" s="18"/>
      <c r="J152" s="19"/>
      <c r="K152" s="19"/>
      <c r="L152" s="19"/>
      <c r="M152" s="19"/>
      <c r="N152" s="19"/>
      <c r="O152" s="20">
        <f t="shared" si="85"/>
        <v>10000</v>
      </c>
      <c r="P152" s="20">
        <f t="shared" si="86"/>
        <v>30000</v>
      </c>
      <c r="Q152" s="20">
        <f t="shared" si="87"/>
        <v>30000</v>
      </c>
      <c r="R152" s="20">
        <f t="shared" si="88"/>
        <v>30000</v>
      </c>
    </row>
    <row r="153" spans="1:30" ht="57" thickBot="1" x14ac:dyDescent="0.25">
      <c r="A153" s="18" t="s">
        <v>820</v>
      </c>
      <c r="B153" s="18" t="s">
        <v>821</v>
      </c>
      <c r="C153" s="19" t="s">
        <v>926</v>
      </c>
      <c r="D153" s="19" t="s">
        <v>842</v>
      </c>
      <c r="E153" s="20">
        <v>100000</v>
      </c>
      <c r="F153" s="19" t="s">
        <v>869</v>
      </c>
      <c r="G153" s="18"/>
      <c r="H153" s="18"/>
      <c r="I153" s="18"/>
      <c r="J153" s="19"/>
      <c r="K153" s="19"/>
      <c r="L153" s="19"/>
      <c r="M153" s="19"/>
      <c r="N153" s="19"/>
      <c r="O153" s="20">
        <f t="shared" si="85"/>
        <v>10000</v>
      </c>
      <c r="P153" s="20">
        <f t="shared" si="86"/>
        <v>30000</v>
      </c>
      <c r="Q153" s="20">
        <f t="shared" si="87"/>
        <v>30000</v>
      </c>
      <c r="R153" s="20">
        <f t="shared" si="88"/>
        <v>30000</v>
      </c>
    </row>
    <row r="154" spans="1:30" s="11" customFormat="1" ht="57" thickBot="1" x14ac:dyDescent="0.25">
      <c r="A154" s="72" t="s">
        <v>130</v>
      </c>
      <c r="B154" s="73" t="s">
        <v>132</v>
      </c>
      <c r="C154" s="56" t="s">
        <v>890</v>
      </c>
      <c r="D154" s="56" t="s">
        <v>842</v>
      </c>
      <c r="E154" s="54">
        <f>E156</f>
        <v>610000</v>
      </c>
      <c r="F154" s="56" t="s">
        <v>885</v>
      </c>
      <c r="G154" s="8" t="s">
        <v>518</v>
      </c>
      <c r="H154" s="9" t="s">
        <v>519</v>
      </c>
      <c r="I154" s="9" t="s">
        <v>471</v>
      </c>
      <c r="J154" s="10">
        <v>0</v>
      </c>
      <c r="K154" s="10">
        <v>0</v>
      </c>
      <c r="L154" s="10">
        <v>0</v>
      </c>
      <c r="M154" s="10">
        <v>1</v>
      </c>
      <c r="N154" s="10">
        <v>2</v>
      </c>
      <c r="O154" s="54">
        <f>O156</f>
        <v>79000</v>
      </c>
      <c r="P154" s="54">
        <f t="shared" ref="P154:R154" si="89">P156</f>
        <v>177000</v>
      </c>
      <c r="Q154" s="54">
        <f t="shared" si="89"/>
        <v>177000</v>
      </c>
      <c r="R154" s="54">
        <f t="shared" si="89"/>
        <v>177000</v>
      </c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s="11" customFormat="1" ht="57" thickBot="1" x14ac:dyDescent="0.25">
      <c r="A155" s="72"/>
      <c r="B155" s="73"/>
      <c r="C155" s="57"/>
      <c r="D155" s="57"/>
      <c r="E155" s="55"/>
      <c r="F155" s="57" t="s">
        <v>885</v>
      </c>
      <c r="G155" s="8" t="s">
        <v>520</v>
      </c>
      <c r="H155" s="9" t="s">
        <v>521</v>
      </c>
      <c r="I155" s="9" t="s">
        <v>471</v>
      </c>
      <c r="J155" s="10">
        <v>0</v>
      </c>
      <c r="K155" s="10">
        <v>0</v>
      </c>
      <c r="L155" s="10">
        <v>0</v>
      </c>
      <c r="M155" s="10">
        <v>1</v>
      </c>
      <c r="N155" s="10">
        <v>2</v>
      </c>
      <c r="O155" s="55"/>
      <c r="P155" s="55"/>
      <c r="Q155" s="55"/>
      <c r="R155" s="55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57" thickBot="1" x14ac:dyDescent="0.25">
      <c r="A156" s="12" t="s">
        <v>131</v>
      </c>
      <c r="B156" s="13" t="s">
        <v>133</v>
      </c>
      <c r="C156" s="14" t="s">
        <v>890</v>
      </c>
      <c r="D156" s="14" t="s">
        <v>842</v>
      </c>
      <c r="E156" s="15">
        <f>SUM(E159:E165,E157)</f>
        <v>610000</v>
      </c>
      <c r="F156" s="14" t="s">
        <v>885</v>
      </c>
      <c r="G156" s="13"/>
      <c r="H156" s="16"/>
      <c r="I156" s="16"/>
      <c r="J156" s="17"/>
      <c r="K156" s="17"/>
      <c r="L156" s="17"/>
      <c r="M156" s="17"/>
      <c r="N156" s="17"/>
      <c r="O156" s="15">
        <f>SUM(O159:O165,O157)</f>
        <v>79000</v>
      </c>
      <c r="P156" s="15">
        <f t="shared" ref="P156:R156" si="90">SUM(P159:P165,P157)</f>
        <v>177000</v>
      </c>
      <c r="Q156" s="15">
        <f t="shared" si="90"/>
        <v>177000</v>
      </c>
      <c r="R156" s="15">
        <f t="shared" si="90"/>
        <v>177000</v>
      </c>
    </row>
    <row r="157" spans="1:30" ht="38.25" thickBot="1" x14ac:dyDescent="0.25">
      <c r="A157" s="18" t="s">
        <v>640</v>
      </c>
      <c r="B157" s="18" t="s">
        <v>319</v>
      </c>
      <c r="C157" s="19" t="s">
        <v>890</v>
      </c>
      <c r="D157" s="19" t="s">
        <v>842</v>
      </c>
      <c r="E157" s="20">
        <f>E158</f>
        <v>200000</v>
      </c>
      <c r="F157" s="19" t="s">
        <v>885</v>
      </c>
      <c r="G157" s="18"/>
      <c r="H157" s="18"/>
      <c r="I157" s="18"/>
      <c r="J157" s="19"/>
      <c r="K157" s="19"/>
      <c r="L157" s="19"/>
      <c r="M157" s="19"/>
      <c r="N157" s="19"/>
      <c r="O157" s="20">
        <f t="shared" ref="O157:O165" si="91">E157*0.1</f>
        <v>20000</v>
      </c>
      <c r="P157" s="20">
        <f t="shared" ref="P157:P165" si="92">E157*0.3</f>
        <v>60000</v>
      </c>
      <c r="Q157" s="20">
        <f t="shared" ref="Q157:Q165" si="93">E157*0.3</f>
        <v>60000</v>
      </c>
      <c r="R157" s="20">
        <f t="shared" ref="R157:R165" si="94">E157*0.3</f>
        <v>60000</v>
      </c>
    </row>
    <row r="158" spans="1:30" s="27" customFormat="1" ht="38.25" thickBot="1" x14ac:dyDescent="0.25">
      <c r="A158" s="22" t="s">
        <v>391</v>
      </c>
      <c r="B158" s="22" t="s">
        <v>422</v>
      </c>
      <c r="C158" s="24" t="s">
        <v>890</v>
      </c>
      <c r="D158" s="24" t="s">
        <v>842</v>
      </c>
      <c r="E158" s="25">
        <v>200000</v>
      </c>
      <c r="F158" s="24" t="s">
        <v>885</v>
      </c>
      <c r="G158" s="26"/>
      <c r="H158" s="26"/>
      <c r="I158" s="26"/>
      <c r="J158" s="24"/>
      <c r="K158" s="24"/>
      <c r="L158" s="24"/>
      <c r="M158" s="24"/>
      <c r="N158" s="24"/>
      <c r="O158" s="25">
        <f t="shared" si="91"/>
        <v>20000</v>
      </c>
      <c r="P158" s="25">
        <f t="shared" si="92"/>
        <v>60000</v>
      </c>
      <c r="Q158" s="25">
        <f t="shared" si="93"/>
        <v>60000</v>
      </c>
      <c r="R158" s="25">
        <f t="shared" si="94"/>
        <v>60000</v>
      </c>
    </row>
    <row r="159" spans="1:30" ht="38.25" thickBot="1" x14ac:dyDescent="0.25">
      <c r="A159" s="18" t="s">
        <v>641</v>
      </c>
      <c r="B159" s="18" t="s">
        <v>320</v>
      </c>
      <c r="C159" s="19" t="s">
        <v>860</v>
      </c>
      <c r="D159" s="19" t="s">
        <v>842</v>
      </c>
      <c r="E159" s="20">
        <v>100000</v>
      </c>
      <c r="F159" s="19" t="s">
        <v>885</v>
      </c>
      <c r="G159" s="18"/>
      <c r="H159" s="18"/>
      <c r="I159" s="18"/>
      <c r="J159" s="19"/>
      <c r="K159" s="19"/>
      <c r="L159" s="19"/>
      <c r="M159" s="19"/>
      <c r="N159" s="19"/>
      <c r="O159" s="20">
        <f t="shared" si="91"/>
        <v>10000</v>
      </c>
      <c r="P159" s="20">
        <f t="shared" si="92"/>
        <v>30000</v>
      </c>
      <c r="Q159" s="20">
        <f t="shared" si="93"/>
        <v>30000</v>
      </c>
      <c r="R159" s="20">
        <f t="shared" si="94"/>
        <v>30000</v>
      </c>
    </row>
    <row r="160" spans="1:30" ht="57" thickBot="1" x14ac:dyDescent="0.25">
      <c r="A160" s="18" t="s">
        <v>642</v>
      </c>
      <c r="B160" s="18" t="s">
        <v>318</v>
      </c>
      <c r="C160" s="19" t="s">
        <v>891</v>
      </c>
      <c r="D160" s="19" t="s">
        <v>842</v>
      </c>
      <c r="E160" s="20">
        <v>70000</v>
      </c>
      <c r="F160" s="19" t="s">
        <v>384</v>
      </c>
      <c r="G160" s="18"/>
      <c r="H160" s="18"/>
      <c r="I160" s="18"/>
      <c r="J160" s="19"/>
      <c r="K160" s="19"/>
      <c r="L160" s="19"/>
      <c r="M160" s="19"/>
      <c r="N160" s="19"/>
      <c r="O160" s="20">
        <f t="shared" si="91"/>
        <v>7000</v>
      </c>
      <c r="P160" s="20">
        <f t="shared" si="92"/>
        <v>21000</v>
      </c>
      <c r="Q160" s="20">
        <f t="shared" si="93"/>
        <v>21000</v>
      </c>
      <c r="R160" s="20">
        <f t="shared" si="94"/>
        <v>21000</v>
      </c>
    </row>
    <row r="161" spans="1:30" ht="38.25" thickBot="1" x14ac:dyDescent="0.25">
      <c r="A161" s="18" t="s">
        <v>643</v>
      </c>
      <c r="B161" s="18" t="s">
        <v>134</v>
      </c>
      <c r="C161" s="19" t="s">
        <v>860</v>
      </c>
      <c r="D161" s="19" t="s">
        <v>842</v>
      </c>
      <c r="E161" s="20">
        <v>70000</v>
      </c>
      <c r="F161" s="19" t="s">
        <v>384</v>
      </c>
      <c r="G161" s="18"/>
      <c r="H161" s="18"/>
      <c r="I161" s="18"/>
      <c r="J161" s="19"/>
      <c r="K161" s="19"/>
      <c r="L161" s="19"/>
      <c r="M161" s="19"/>
      <c r="N161" s="19"/>
      <c r="O161" s="20">
        <f t="shared" si="91"/>
        <v>7000</v>
      </c>
      <c r="P161" s="20">
        <f t="shared" si="92"/>
        <v>21000</v>
      </c>
      <c r="Q161" s="20">
        <f t="shared" si="93"/>
        <v>21000</v>
      </c>
      <c r="R161" s="20">
        <f t="shared" si="94"/>
        <v>21000</v>
      </c>
    </row>
    <row r="162" spans="1:30" ht="38.25" thickBot="1" x14ac:dyDescent="0.25">
      <c r="A162" s="18" t="s">
        <v>644</v>
      </c>
      <c r="B162" s="18" t="s">
        <v>321</v>
      </c>
      <c r="C162" s="19" t="s">
        <v>860</v>
      </c>
      <c r="D162" s="19" t="s">
        <v>842</v>
      </c>
      <c r="E162" s="20">
        <v>50000</v>
      </c>
      <c r="F162" s="19" t="s">
        <v>874</v>
      </c>
      <c r="G162" s="18"/>
      <c r="H162" s="18"/>
      <c r="I162" s="18"/>
      <c r="J162" s="19"/>
      <c r="K162" s="19"/>
      <c r="L162" s="19"/>
      <c r="M162" s="19"/>
      <c r="N162" s="19"/>
      <c r="O162" s="20">
        <f t="shared" si="91"/>
        <v>5000</v>
      </c>
      <c r="P162" s="20">
        <f t="shared" si="92"/>
        <v>15000</v>
      </c>
      <c r="Q162" s="20">
        <f t="shared" si="93"/>
        <v>15000</v>
      </c>
      <c r="R162" s="20">
        <f t="shared" si="94"/>
        <v>15000</v>
      </c>
    </row>
    <row r="163" spans="1:30" ht="38.25" thickBot="1" x14ac:dyDescent="0.25">
      <c r="A163" s="18" t="s">
        <v>645</v>
      </c>
      <c r="B163" s="18" t="s">
        <v>135</v>
      </c>
      <c r="C163" s="19" t="s">
        <v>891</v>
      </c>
      <c r="D163" s="19" t="s">
        <v>842</v>
      </c>
      <c r="E163" s="20">
        <v>50000</v>
      </c>
      <c r="F163" s="19" t="s">
        <v>269</v>
      </c>
      <c r="G163" s="18"/>
      <c r="H163" s="18"/>
      <c r="I163" s="18"/>
      <c r="J163" s="19"/>
      <c r="K163" s="19"/>
      <c r="L163" s="19"/>
      <c r="M163" s="19"/>
      <c r="N163" s="19"/>
      <c r="O163" s="20">
        <f t="shared" si="91"/>
        <v>5000</v>
      </c>
      <c r="P163" s="20">
        <f t="shared" si="92"/>
        <v>15000</v>
      </c>
      <c r="Q163" s="20">
        <f t="shared" si="93"/>
        <v>15000</v>
      </c>
      <c r="R163" s="20">
        <f t="shared" si="94"/>
        <v>15000</v>
      </c>
    </row>
    <row r="164" spans="1:30" ht="38.25" thickBot="1" x14ac:dyDescent="0.25">
      <c r="A164" s="18" t="s">
        <v>646</v>
      </c>
      <c r="B164" s="18" t="s">
        <v>136</v>
      </c>
      <c r="C164" s="19" t="s">
        <v>890</v>
      </c>
      <c r="D164" s="19" t="s">
        <v>844</v>
      </c>
      <c r="E164" s="20">
        <v>20000</v>
      </c>
      <c r="F164" s="19" t="s">
        <v>384</v>
      </c>
      <c r="G164" s="18"/>
      <c r="H164" s="18"/>
      <c r="I164" s="18"/>
      <c r="J164" s="19"/>
      <c r="K164" s="19"/>
      <c r="L164" s="19"/>
      <c r="M164" s="19"/>
      <c r="N164" s="19"/>
      <c r="O164" s="20">
        <f>E164*1</f>
        <v>20000</v>
      </c>
      <c r="P164" s="20">
        <v>0</v>
      </c>
      <c r="Q164" s="20">
        <v>0</v>
      </c>
      <c r="R164" s="20">
        <v>0</v>
      </c>
    </row>
    <row r="165" spans="1:30" ht="38.25" thickBot="1" x14ac:dyDescent="0.25">
      <c r="A165" s="18" t="s">
        <v>647</v>
      </c>
      <c r="B165" s="18" t="s">
        <v>137</v>
      </c>
      <c r="C165" s="19" t="s">
        <v>845</v>
      </c>
      <c r="D165" s="19" t="s">
        <v>842</v>
      </c>
      <c r="E165" s="20">
        <v>50000</v>
      </c>
      <c r="F165" s="19" t="s">
        <v>874</v>
      </c>
      <c r="G165" s="18"/>
      <c r="H165" s="18"/>
      <c r="I165" s="18"/>
      <c r="J165" s="19"/>
      <c r="K165" s="19"/>
      <c r="L165" s="19"/>
      <c r="M165" s="19"/>
      <c r="N165" s="19"/>
      <c r="O165" s="20">
        <f t="shared" si="91"/>
        <v>5000</v>
      </c>
      <c r="P165" s="20">
        <f t="shared" si="92"/>
        <v>15000</v>
      </c>
      <c r="Q165" s="20">
        <f t="shared" si="93"/>
        <v>15000</v>
      </c>
      <c r="R165" s="20">
        <f t="shared" si="94"/>
        <v>15000</v>
      </c>
    </row>
    <row r="166" spans="1:30" s="11" customFormat="1" ht="75.75" thickBot="1" x14ac:dyDescent="0.25">
      <c r="A166" s="72" t="s">
        <v>138</v>
      </c>
      <c r="B166" s="73" t="s">
        <v>140</v>
      </c>
      <c r="C166" s="56" t="s">
        <v>845</v>
      </c>
      <c r="D166" s="56" t="s">
        <v>842</v>
      </c>
      <c r="E166" s="54">
        <f>SUM(E168,E174)</f>
        <v>2240000</v>
      </c>
      <c r="F166" s="56" t="s">
        <v>387</v>
      </c>
      <c r="G166" s="8" t="s">
        <v>522</v>
      </c>
      <c r="H166" s="9" t="s">
        <v>523</v>
      </c>
      <c r="I166" s="9" t="s">
        <v>472</v>
      </c>
      <c r="J166" s="10">
        <v>0</v>
      </c>
      <c r="K166" s="10">
        <v>100</v>
      </c>
      <c r="L166" s="10">
        <v>250</v>
      </c>
      <c r="M166" s="10">
        <v>500</v>
      </c>
      <c r="N166" s="10">
        <v>1000</v>
      </c>
      <c r="O166" s="54">
        <f>SUM(O168,O174)</f>
        <v>260000</v>
      </c>
      <c r="P166" s="54">
        <f t="shared" ref="P166:R166" si="95">SUM(P168,P174)</f>
        <v>660000</v>
      </c>
      <c r="Q166" s="54">
        <f t="shared" si="95"/>
        <v>660000</v>
      </c>
      <c r="R166" s="54">
        <f t="shared" si="95"/>
        <v>660000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s="11" customFormat="1" ht="57" thickBot="1" x14ac:dyDescent="0.25">
      <c r="A167" s="72"/>
      <c r="B167" s="73"/>
      <c r="C167" s="57"/>
      <c r="D167" s="57"/>
      <c r="E167" s="55"/>
      <c r="F167" s="57"/>
      <c r="G167" s="8" t="s">
        <v>524</v>
      </c>
      <c r="H167" s="9" t="s">
        <v>525</v>
      </c>
      <c r="I167" s="9" t="s">
        <v>471</v>
      </c>
      <c r="J167" s="10">
        <v>0</v>
      </c>
      <c r="K167" s="10">
        <v>0</v>
      </c>
      <c r="L167" s="10">
        <v>1</v>
      </c>
      <c r="M167" s="10">
        <v>2</v>
      </c>
      <c r="N167" s="10">
        <v>5</v>
      </c>
      <c r="O167" s="55"/>
      <c r="P167" s="55"/>
      <c r="Q167" s="55"/>
      <c r="R167" s="55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58.5" customHeight="1" thickBot="1" x14ac:dyDescent="0.25">
      <c r="A168" s="12" t="s">
        <v>139</v>
      </c>
      <c r="B168" s="13" t="s">
        <v>141</v>
      </c>
      <c r="C168" s="14" t="s">
        <v>845</v>
      </c>
      <c r="D168" s="14" t="s">
        <v>842</v>
      </c>
      <c r="E168" s="15">
        <f>SUM(E169:E173)</f>
        <v>740000</v>
      </c>
      <c r="F168" s="14" t="s">
        <v>387</v>
      </c>
      <c r="G168" s="13"/>
      <c r="H168" s="16"/>
      <c r="I168" s="16"/>
      <c r="J168" s="17"/>
      <c r="K168" s="17"/>
      <c r="L168" s="17"/>
      <c r="M168" s="17"/>
      <c r="N168" s="17"/>
      <c r="O168" s="15">
        <f>SUM(O169:O173)</f>
        <v>110000</v>
      </c>
      <c r="P168" s="15">
        <f t="shared" ref="P168:R168" si="96">SUM(P169:P173)</f>
        <v>210000</v>
      </c>
      <c r="Q168" s="15">
        <f t="shared" si="96"/>
        <v>210000</v>
      </c>
      <c r="R168" s="15">
        <f t="shared" si="96"/>
        <v>210000</v>
      </c>
    </row>
    <row r="169" spans="1:30" ht="57" thickBot="1" x14ac:dyDescent="0.25">
      <c r="A169" s="18" t="s">
        <v>648</v>
      </c>
      <c r="B169" s="18" t="s">
        <v>142</v>
      </c>
      <c r="C169" s="19" t="s">
        <v>845</v>
      </c>
      <c r="D169" s="19" t="s">
        <v>844</v>
      </c>
      <c r="E169" s="20">
        <v>20000</v>
      </c>
      <c r="F169" s="19" t="s">
        <v>384</v>
      </c>
      <c r="G169" s="18"/>
      <c r="H169" s="18"/>
      <c r="I169" s="18"/>
      <c r="J169" s="19"/>
      <c r="K169" s="19"/>
      <c r="L169" s="19"/>
      <c r="M169" s="19"/>
      <c r="N169" s="19"/>
      <c r="O169" s="20">
        <f>E169*1</f>
        <v>20000</v>
      </c>
      <c r="P169" s="20">
        <v>0</v>
      </c>
      <c r="Q169" s="20">
        <v>0</v>
      </c>
      <c r="R169" s="20">
        <v>0</v>
      </c>
    </row>
    <row r="170" spans="1:30" ht="38.25" thickBot="1" x14ac:dyDescent="0.25">
      <c r="A170" s="18" t="s">
        <v>649</v>
      </c>
      <c r="B170" s="18" t="s">
        <v>143</v>
      </c>
      <c r="C170" s="19" t="s">
        <v>845</v>
      </c>
      <c r="D170" s="19" t="s">
        <v>844</v>
      </c>
      <c r="E170" s="20">
        <v>10000</v>
      </c>
      <c r="F170" s="19" t="s">
        <v>384</v>
      </c>
      <c r="G170" s="18"/>
      <c r="H170" s="18"/>
      <c r="I170" s="18"/>
      <c r="J170" s="19"/>
      <c r="K170" s="19"/>
      <c r="L170" s="19"/>
      <c r="M170" s="19"/>
      <c r="N170" s="19"/>
      <c r="O170" s="20">
        <f>E170*1</f>
        <v>10000</v>
      </c>
      <c r="P170" s="20">
        <v>0</v>
      </c>
      <c r="Q170" s="20">
        <v>0</v>
      </c>
      <c r="R170" s="20">
        <v>0</v>
      </c>
    </row>
    <row r="171" spans="1:30" ht="19.5" thickBot="1" x14ac:dyDescent="0.25">
      <c r="A171" s="18" t="s">
        <v>650</v>
      </c>
      <c r="B171" s="18" t="s">
        <v>322</v>
      </c>
      <c r="C171" s="19" t="s">
        <v>845</v>
      </c>
      <c r="D171" s="19" t="s">
        <v>842</v>
      </c>
      <c r="E171" s="20">
        <v>500000</v>
      </c>
      <c r="F171" s="19" t="s">
        <v>384</v>
      </c>
      <c r="G171" s="18"/>
      <c r="H171" s="18"/>
      <c r="I171" s="18"/>
      <c r="J171" s="19"/>
      <c r="K171" s="19"/>
      <c r="L171" s="19"/>
      <c r="M171" s="19"/>
      <c r="N171" s="19"/>
      <c r="O171" s="20">
        <f t="shared" ref="O171:O173" si="97">E171*0.1</f>
        <v>50000</v>
      </c>
      <c r="P171" s="20">
        <f t="shared" ref="P171:P173" si="98">E171*0.3</f>
        <v>150000</v>
      </c>
      <c r="Q171" s="20">
        <f t="shared" ref="Q171:Q173" si="99">E171*0.3</f>
        <v>150000</v>
      </c>
      <c r="R171" s="20">
        <f t="shared" ref="R171:R173" si="100">E171*0.3</f>
        <v>150000</v>
      </c>
    </row>
    <row r="172" spans="1:30" ht="38.25" thickBot="1" x14ac:dyDescent="0.25">
      <c r="A172" s="18" t="s">
        <v>651</v>
      </c>
      <c r="B172" s="18" t="s">
        <v>144</v>
      </c>
      <c r="C172" s="19" t="s">
        <v>845</v>
      </c>
      <c r="D172" s="19" t="s">
        <v>844</v>
      </c>
      <c r="E172" s="20">
        <v>10000</v>
      </c>
      <c r="F172" s="19" t="s">
        <v>384</v>
      </c>
      <c r="G172" s="18"/>
      <c r="H172" s="18"/>
      <c r="I172" s="18"/>
      <c r="J172" s="19"/>
      <c r="K172" s="19"/>
      <c r="L172" s="19"/>
      <c r="M172" s="19"/>
      <c r="N172" s="19"/>
      <c r="O172" s="20">
        <f>E172*1</f>
        <v>10000</v>
      </c>
      <c r="P172" s="20">
        <v>0</v>
      </c>
      <c r="Q172" s="20">
        <v>0</v>
      </c>
      <c r="R172" s="20">
        <v>0</v>
      </c>
    </row>
    <row r="173" spans="1:30" ht="38.25" thickBot="1" x14ac:dyDescent="0.25">
      <c r="A173" s="18" t="s">
        <v>652</v>
      </c>
      <c r="B173" s="18" t="s">
        <v>323</v>
      </c>
      <c r="C173" s="19" t="s">
        <v>845</v>
      </c>
      <c r="D173" s="19" t="s">
        <v>842</v>
      </c>
      <c r="E173" s="20">
        <v>200000</v>
      </c>
      <c r="F173" s="19" t="s">
        <v>387</v>
      </c>
      <c r="G173" s="18"/>
      <c r="H173" s="18"/>
      <c r="I173" s="18"/>
      <c r="J173" s="19"/>
      <c r="K173" s="19"/>
      <c r="L173" s="19"/>
      <c r="M173" s="19"/>
      <c r="N173" s="19"/>
      <c r="O173" s="20">
        <f t="shared" si="97"/>
        <v>20000</v>
      </c>
      <c r="P173" s="20">
        <f t="shared" si="98"/>
        <v>60000</v>
      </c>
      <c r="Q173" s="20">
        <f t="shared" si="99"/>
        <v>60000</v>
      </c>
      <c r="R173" s="20">
        <f t="shared" si="100"/>
        <v>60000</v>
      </c>
    </row>
    <row r="174" spans="1:30" ht="58.5" customHeight="1" thickBot="1" x14ac:dyDescent="0.25">
      <c r="A174" s="12" t="s">
        <v>526</v>
      </c>
      <c r="B174" s="13" t="s">
        <v>527</v>
      </c>
      <c r="C174" s="14" t="s">
        <v>845</v>
      </c>
      <c r="D174" s="14" t="s">
        <v>842</v>
      </c>
      <c r="E174" s="15">
        <f>SUM(E175:E176)</f>
        <v>1500000</v>
      </c>
      <c r="F174" s="14" t="s">
        <v>387</v>
      </c>
      <c r="G174" s="13"/>
      <c r="H174" s="16"/>
      <c r="I174" s="16"/>
      <c r="J174" s="17"/>
      <c r="K174" s="17"/>
      <c r="L174" s="17"/>
      <c r="M174" s="17"/>
      <c r="N174" s="17"/>
      <c r="O174" s="15">
        <f>SUM(O175:O176)</f>
        <v>150000</v>
      </c>
      <c r="P174" s="15">
        <f t="shared" ref="P174:R174" si="101">SUM(P175:P176)</f>
        <v>450000</v>
      </c>
      <c r="Q174" s="15">
        <f t="shared" si="101"/>
        <v>450000</v>
      </c>
      <c r="R174" s="15">
        <f t="shared" si="101"/>
        <v>450000</v>
      </c>
    </row>
    <row r="175" spans="1:30" ht="57" thickBot="1" x14ac:dyDescent="0.25">
      <c r="A175" s="18" t="s">
        <v>653</v>
      </c>
      <c r="B175" s="18" t="s">
        <v>528</v>
      </c>
      <c r="C175" s="19" t="s">
        <v>845</v>
      </c>
      <c r="D175" s="19" t="s">
        <v>842</v>
      </c>
      <c r="E175" s="20">
        <v>500000</v>
      </c>
      <c r="F175" s="19" t="s">
        <v>387</v>
      </c>
      <c r="G175" s="18"/>
      <c r="H175" s="18"/>
      <c r="I175" s="18"/>
      <c r="J175" s="19"/>
      <c r="K175" s="19"/>
      <c r="L175" s="19"/>
      <c r="M175" s="19"/>
      <c r="N175" s="19"/>
      <c r="O175" s="20">
        <f t="shared" ref="O175:O176" si="102">E175*0.1</f>
        <v>50000</v>
      </c>
      <c r="P175" s="20">
        <f t="shared" ref="P175:P176" si="103">E175*0.3</f>
        <v>150000</v>
      </c>
      <c r="Q175" s="20">
        <f t="shared" ref="Q175:Q176" si="104">E175*0.3</f>
        <v>150000</v>
      </c>
      <c r="R175" s="20">
        <f t="shared" ref="R175:R176" si="105">E175*0.3</f>
        <v>150000</v>
      </c>
    </row>
    <row r="176" spans="1:30" ht="57" thickBot="1" x14ac:dyDescent="0.25">
      <c r="A176" s="18" t="s">
        <v>654</v>
      </c>
      <c r="B176" s="18" t="s">
        <v>529</v>
      </c>
      <c r="C176" s="19" t="s">
        <v>845</v>
      </c>
      <c r="D176" s="19" t="s">
        <v>842</v>
      </c>
      <c r="E176" s="20">
        <v>1000000</v>
      </c>
      <c r="F176" s="19" t="s">
        <v>387</v>
      </c>
      <c r="G176" s="18"/>
      <c r="H176" s="18"/>
      <c r="I176" s="18"/>
      <c r="J176" s="19"/>
      <c r="K176" s="19"/>
      <c r="L176" s="19"/>
      <c r="M176" s="19"/>
      <c r="N176" s="19"/>
      <c r="O176" s="20">
        <f t="shared" si="102"/>
        <v>100000</v>
      </c>
      <c r="P176" s="20">
        <f t="shared" si="103"/>
        <v>300000</v>
      </c>
      <c r="Q176" s="20">
        <f t="shared" si="104"/>
        <v>300000</v>
      </c>
      <c r="R176" s="20">
        <f t="shared" si="105"/>
        <v>300000</v>
      </c>
    </row>
    <row r="177" spans="1:30" s="11" customFormat="1" ht="75.75" thickBot="1" x14ac:dyDescent="0.25">
      <c r="A177" s="72" t="s">
        <v>145</v>
      </c>
      <c r="B177" s="73" t="s">
        <v>147</v>
      </c>
      <c r="C177" s="56" t="s">
        <v>845</v>
      </c>
      <c r="D177" s="56" t="s">
        <v>842</v>
      </c>
      <c r="E177" s="54">
        <f>SUM(E179,E190,E206,E214)</f>
        <v>9020000</v>
      </c>
      <c r="F177" s="56" t="s">
        <v>840</v>
      </c>
      <c r="G177" s="8" t="s">
        <v>533</v>
      </c>
      <c r="H177" s="9" t="s">
        <v>534</v>
      </c>
      <c r="I177" s="9" t="s">
        <v>472</v>
      </c>
      <c r="J177" s="10">
        <v>0</v>
      </c>
      <c r="K177" s="10">
        <v>0</v>
      </c>
      <c r="L177" s="10">
        <v>1000</v>
      </c>
      <c r="M177" s="10">
        <v>2000</v>
      </c>
      <c r="N177" s="10">
        <v>4000</v>
      </c>
      <c r="O177" s="54">
        <f>SUM(O179,O190,O206,O214)</f>
        <v>1157000</v>
      </c>
      <c r="P177" s="54">
        <f t="shared" ref="P177:R177" si="106">SUM(P179,P190,P206,P214)</f>
        <v>2671000</v>
      </c>
      <c r="Q177" s="54">
        <f t="shared" si="106"/>
        <v>2571000</v>
      </c>
      <c r="R177" s="54">
        <f t="shared" si="106"/>
        <v>2621000</v>
      </c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s="11" customFormat="1" ht="40.5" customHeight="1" thickBot="1" x14ac:dyDescent="0.25">
      <c r="A178" s="72"/>
      <c r="B178" s="73"/>
      <c r="C178" s="57"/>
      <c r="D178" s="57"/>
      <c r="E178" s="55"/>
      <c r="F178" s="57"/>
      <c r="G178" s="8" t="s">
        <v>531</v>
      </c>
      <c r="H178" s="9" t="s">
        <v>532</v>
      </c>
      <c r="I178" s="9">
        <v>1</v>
      </c>
      <c r="J178" s="10">
        <v>0</v>
      </c>
      <c r="K178" s="10">
        <v>0</v>
      </c>
      <c r="L178" s="10">
        <v>1</v>
      </c>
      <c r="M178" s="10">
        <v>1</v>
      </c>
      <c r="N178" s="10">
        <v>1</v>
      </c>
      <c r="O178" s="55"/>
      <c r="P178" s="55"/>
      <c r="Q178" s="55"/>
      <c r="R178" s="55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57" thickBot="1" x14ac:dyDescent="0.25">
      <c r="A179" s="12" t="s">
        <v>146</v>
      </c>
      <c r="B179" s="13" t="s">
        <v>324</v>
      </c>
      <c r="C179" s="14" t="s">
        <v>921</v>
      </c>
      <c r="D179" s="14" t="s">
        <v>842</v>
      </c>
      <c r="E179" s="15">
        <f>SUM(E180:E189)</f>
        <v>1260000</v>
      </c>
      <c r="F179" s="14" t="s">
        <v>840</v>
      </c>
      <c r="G179" s="13"/>
      <c r="H179" s="16"/>
      <c r="I179" s="16"/>
      <c r="J179" s="17"/>
      <c r="K179" s="17"/>
      <c r="L179" s="17"/>
      <c r="M179" s="17"/>
      <c r="N179" s="17"/>
      <c r="O179" s="15">
        <f>SUM(O180:O189)</f>
        <v>153000</v>
      </c>
      <c r="P179" s="15">
        <f t="shared" ref="P179:R179" si="107">SUM(P180:P189)</f>
        <v>369000</v>
      </c>
      <c r="Q179" s="15">
        <f t="shared" si="107"/>
        <v>369000</v>
      </c>
      <c r="R179" s="15">
        <f t="shared" si="107"/>
        <v>369000</v>
      </c>
    </row>
    <row r="180" spans="1:30" ht="57" thickBot="1" x14ac:dyDescent="0.25">
      <c r="A180" s="18" t="s">
        <v>655</v>
      </c>
      <c r="B180" s="18" t="s">
        <v>148</v>
      </c>
      <c r="C180" s="19" t="s">
        <v>921</v>
      </c>
      <c r="D180" s="19" t="s">
        <v>844</v>
      </c>
      <c r="E180" s="20">
        <v>30000</v>
      </c>
      <c r="F180" s="19" t="s">
        <v>840</v>
      </c>
      <c r="G180" s="18"/>
      <c r="H180" s="18"/>
      <c r="I180" s="18"/>
      <c r="J180" s="19"/>
      <c r="K180" s="19"/>
      <c r="L180" s="19"/>
      <c r="M180" s="19"/>
      <c r="N180" s="19"/>
      <c r="O180" s="20">
        <f>E180*1</f>
        <v>30000</v>
      </c>
      <c r="P180" s="20">
        <v>0</v>
      </c>
      <c r="Q180" s="20">
        <v>0</v>
      </c>
      <c r="R180" s="20">
        <v>0</v>
      </c>
    </row>
    <row r="181" spans="1:30" ht="75.75" thickBot="1" x14ac:dyDescent="0.25">
      <c r="A181" s="18" t="s">
        <v>656</v>
      </c>
      <c r="B181" s="18" t="s">
        <v>325</v>
      </c>
      <c r="C181" s="19" t="s">
        <v>921</v>
      </c>
      <c r="D181" s="19" t="s">
        <v>842</v>
      </c>
      <c r="E181" s="20">
        <v>30000</v>
      </c>
      <c r="F181" s="19" t="s">
        <v>840</v>
      </c>
      <c r="G181" s="18"/>
      <c r="H181" s="18"/>
      <c r="I181" s="18"/>
      <c r="J181" s="19"/>
      <c r="K181" s="19"/>
      <c r="L181" s="19"/>
      <c r="M181" s="19"/>
      <c r="N181" s="19"/>
      <c r="O181" s="20">
        <f t="shared" ref="O181:O189" si="108">E181*0.1</f>
        <v>3000</v>
      </c>
      <c r="P181" s="20">
        <f t="shared" ref="P181:P189" si="109">E181*0.3</f>
        <v>9000</v>
      </c>
      <c r="Q181" s="20">
        <f t="shared" ref="Q181:Q189" si="110">E181*0.3</f>
        <v>9000</v>
      </c>
      <c r="R181" s="20">
        <f t="shared" ref="R181:R189" si="111">E181*0.3</f>
        <v>9000</v>
      </c>
    </row>
    <row r="182" spans="1:30" ht="57" thickBot="1" x14ac:dyDescent="0.25">
      <c r="A182" s="18" t="s">
        <v>657</v>
      </c>
      <c r="B182" s="18" t="s">
        <v>818</v>
      </c>
      <c r="C182" s="19" t="s">
        <v>922</v>
      </c>
      <c r="D182" s="19" t="s">
        <v>842</v>
      </c>
      <c r="E182" s="20">
        <v>500000</v>
      </c>
      <c r="F182" s="19" t="s">
        <v>840</v>
      </c>
      <c r="G182" s="18"/>
      <c r="H182" s="18"/>
      <c r="I182" s="18"/>
      <c r="J182" s="19"/>
      <c r="K182" s="19"/>
      <c r="L182" s="19"/>
      <c r="M182" s="19"/>
      <c r="N182" s="19"/>
      <c r="O182" s="20">
        <f t="shared" si="108"/>
        <v>50000</v>
      </c>
      <c r="P182" s="20">
        <f t="shared" si="109"/>
        <v>150000</v>
      </c>
      <c r="Q182" s="20">
        <f t="shared" si="110"/>
        <v>150000</v>
      </c>
      <c r="R182" s="20">
        <f t="shared" si="111"/>
        <v>150000</v>
      </c>
    </row>
    <row r="183" spans="1:30" ht="75.75" thickBot="1" x14ac:dyDescent="0.25">
      <c r="A183" s="18" t="s">
        <v>658</v>
      </c>
      <c r="B183" s="18" t="s">
        <v>326</v>
      </c>
      <c r="C183" s="19" t="s">
        <v>922</v>
      </c>
      <c r="D183" s="19" t="s">
        <v>842</v>
      </c>
      <c r="E183" s="20">
        <v>200000</v>
      </c>
      <c r="F183" s="19" t="s">
        <v>840</v>
      </c>
      <c r="G183" s="18"/>
      <c r="H183" s="18"/>
      <c r="I183" s="18"/>
      <c r="J183" s="19"/>
      <c r="K183" s="19"/>
      <c r="L183" s="19"/>
      <c r="M183" s="19"/>
      <c r="N183" s="19"/>
      <c r="O183" s="20">
        <f t="shared" si="108"/>
        <v>20000</v>
      </c>
      <c r="P183" s="20">
        <f t="shared" si="109"/>
        <v>60000</v>
      </c>
      <c r="Q183" s="20">
        <f t="shared" si="110"/>
        <v>60000</v>
      </c>
      <c r="R183" s="20">
        <f t="shared" si="111"/>
        <v>60000</v>
      </c>
    </row>
    <row r="184" spans="1:30" ht="57" thickBot="1" x14ac:dyDescent="0.25">
      <c r="A184" s="18" t="s">
        <v>659</v>
      </c>
      <c r="B184" s="18" t="s">
        <v>149</v>
      </c>
      <c r="C184" s="19" t="s">
        <v>922</v>
      </c>
      <c r="D184" s="19" t="s">
        <v>842</v>
      </c>
      <c r="E184" s="20">
        <v>100000</v>
      </c>
      <c r="F184" s="19" t="s">
        <v>840</v>
      </c>
      <c r="G184" s="18"/>
      <c r="H184" s="18"/>
      <c r="I184" s="18"/>
      <c r="J184" s="19"/>
      <c r="K184" s="19"/>
      <c r="L184" s="19"/>
      <c r="M184" s="19"/>
      <c r="N184" s="19"/>
      <c r="O184" s="20">
        <f t="shared" si="108"/>
        <v>10000</v>
      </c>
      <c r="P184" s="20">
        <f t="shared" si="109"/>
        <v>30000</v>
      </c>
      <c r="Q184" s="20">
        <f t="shared" si="110"/>
        <v>30000</v>
      </c>
      <c r="R184" s="20">
        <f t="shared" si="111"/>
        <v>30000</v>
      </c>
    </row>
    <row r="185" spans="1:30" ht="38.25" thickBot="1" x14ac:dyDescent="0.25">
      <c r="A185" s="18" t="s">
        <v>660</v>
      </c>
      <c r="B185" s="18" t="s">
        <v>150</v>
      </c>
      <c r="C185" s="19" t="s">
        <v>927</v>
      </c>
      <c r="D185" s="19" t="s">
        <v>842</v>
      </c>
      <c r="E185" s="20">
        <v>100000</v>
      </c>
      <c r="F185" s="19" t="s">
        <v>840</v>
      </c>
      <c r="G185" s="18"/>
      <c r="H185" s="18"/>
      <c r="I185" s="18"/>
      <c r="J185" s="19"/>
      <c r="K185" s="19"/>
      <c r="L185" s="19"/>
      <c r="M185" s="19"/>
      <c r="N185" s="19"/>
      <c r="O185" s="20">
        <f t="shared" si="108"/>
        <v>10000</v>
      </c>
      <c r="P185" s="20">
        <f t="shared" si="109"/>
        <v>30000</v>
      </c>
      <c r="Q185" s="20">
        <f t="shared" si="110"/>
        <v>30000</v>
      </c>
      <c r="R185" s="20">
        <f t="shared" si="111"/>
        <v>30000</v>
      </c>
    </row>
    <row r="186" spans="1:30" ht="94.5" thickBot="1" x14ac:dyDescent="0.25">
      <c r="A186" s="18" t="s">
        <v>661</v>
      </c>
      <c r="B186" s="18" t="s">
        <v>151</v>
      </c>
      <c r="C186" s="19" t="s">
        <v>921</v>
      </c>
      <c r="D186" s="19" t="s">
        <v>842</v>
      </c>
      <c r="E186" s="20">
        <v>50000</v>
      </c>
      <c r="F186" s="19" t="s">
        <v>840</v>
      </c>
      <c r="G186" s="18"/>
      <c r="H186" s="18"/>
      <c r="I186" s="18"/>
      <c r="J186" s="19"/>
      <c r="K186" s="19"/>
      <c r="L186" s="19"/>
      <c r="M186" s="19"/>
      <c r="N186" s="19"/>
      <c r="O186" s="20">
        <f t="shared" si="108"/>
        <v>5000</v>
      </c>
      <c r="P186" s="20">
        <f t="shared" si="109"/>
        <v>15000</v>
      </c>
      <c r="Q186" s="20">
        <f t="shared" si="110"/>
        <v>15000</v>
      </c>
      <c r="R186" s="20">
        <f t="shared" si="111"/>
        <v>15000</v>
      </c>
    </row>
    <row r="187" spans="1:30" ht="75.75" thickBot="1" x14ac:dyDescent="0.25">
      <c r="A187" s="18" t="s">
        <v>662</v>
      </c>
      <c r="B187" s="18" t="s">
        <v>327</v>
      </c>
      <c r="C187" s="19" t="s">
        <v>921</v>
      </c>
      <c r="D187" s="19" t="s">
        <v>842</v>
      </c>
      <c r="E187" s="20">
        <v>100000</v>
      </c>
      <c r="F187" s="19" t="s">
        <v>840</v>
      </c>
      <c r="G187" s="18"/>
      <c r="H187" s="18"/>
      <c r="I187" s="18"/>
      <c r="J187" s="19"/>
      <c r="K187" s="19"/>
      <c r="L187" s="19"/>
      <c r="M187" s="19"/>
      <c r="N187" s="19"/>
      <c r="O187" s="20">
        <f t="shared" si="108"/>
        <v>10000</v>
      </c>
      <c r="P187" s="20">
        <f t="shared" si="109"/>
        <v>30000</v>
      </c>
      <c r="Q187" s="20">
        <f t="shared" si="110"/>
        <v>30000</v>
      </c>
      <c r="R187" s="20">
        <f t="shared" si="111"/>
        <v>30000</v>
      </c>
    </row>
    <row r="188" spans="1:30" ht="57" thickBot="1" x14ac:dyDescent="0.25">
      <c r="A188" s="18" t="s">
        <v>663</v>
      </c>
      <c r="B188" s="18" t="s">
        <v>328</v>
      </c>
      <c r="C188" s="19" t="s">
        <v>921</v>
      </c>
      <c r="D188" s="19" t="s">
        <v>842</v>
      </c>
      <c r="E188" s="20">
        <v>100000</v>
      </c>
      <c r="F188" s="19" t="s">
        <v>840</v>
      </c>
      <c r="G188" s="18"/>
      <c r="H188" s="18"/>
      <c r="I188" s="18"/>
      <c r="J188" s="19"/>
      <c r="K188" s="19"/>
      <c r="L188" s="19"/>
      <c r="M188" s="19"/>
      <c r="N188" s="19"/>
      <c r="O188" s="20">
        <f t="shared" si="108"/>
        <v>10000</v>
      </c>
      <c r="P188" s="20">
        <f t="shared" si="109"/>
        <v>30000</v>
      </c>
      <c r="Q188" s="20">
        <f t="shared" si="110"/>
        <v>30000</v>
      </c>
      <c r="R188" s="20">
        <f t="shared" si="111"/>
        <v>30000</v>
      </c>
    </row>
    <row r="189" spans="1:30" ht="38.25" thickBot="1" x14ac:dyDescent="0.25">
      <c r="A189" s="18" t="s">
        <v>664</v>
      </c>
      <c r="B189" s="18" t="s">
        <v>152</v>
      </c>
      <c r="C189" s="19" t="s">
        <v>921</v>
      </c>
      <c r="D189" s="19" t="s">
        <v>842</v>
      </c>
      <c r="E189" s="20">
        <v>50000</v>
      </c>
      <c r="F189" s="19" t="s">
        <v>840</v>
      </c>
      <c r="G189" s="18"/>
      <c r="H189" s="18"/>
      <c r="I189" s="18"/>
      <c r="J189" s="19"/>
      <c r="K189" s="19"/>
      <c r="L189" s="19"/>
      <c r="M189" s="19"/>
      <c r="N189" s="19"/>
      <c r="O189" s="20">
        <f t="shared" si="108"/>
        <v>5000</v>
      </c>
      <c r="P189" s="20">
        <f t="shared" si="109"/>
        <v>15000</v>
      </c>
      <c r="Q189" s="20">
        <f t="shared" si="110"/>
        <v>15000</v>
      </c>
      <c r="R189" s="20">
        <f t="shared" si="111"/>
        <v>15000</v>
      </c>
    </row>
    <row r="190" spans="1:30" ht="38.25" thickBot="1" x14ac:dyDescent="0.25">
      <c r="A190" s="12" t="s">
        <v>153</v>
      </c>
      <c r="B190" s="13" t="s">
        <v>154</v>
      </c>
      <c r="C190" s="14" t="s">
        <v>845</v>
      </c>
      <c r="D190" s="14" t="s">
        <v>842</v>
      </c>
      <c r="E190" s="15">
        <f>SUM(E191:E194,E197,E198,E199,E205)</f>
        <v>7100000</v>
      </c>
      <c r="F190" s="14" t="s">
        <v>840</v>
      </c>
      <c r="G190" s="13"/>
      <c r="H190" s="16"/>
      <c r="I190" s="16"/>
      <c r="J190" s="17"/>
      <c r="K190" s="17"/>
      <c r="L190" s="17"/>
      <c r="M190" s="17"/>
      <c r="N190" s="17"/>
      <c r="O190" s="15">
        <f>SUM(O191:O194,O197,O198,O199,O205)</f>
        <v>920000</v>
      </c>
      <c r="P190" s="15">
        <f t="shared" ref="P190:R190" si="112">SUM(P191:P194,P197,P198,P199,P205)</f>
        <v>2110000</v>
      </c>
      <c r="Q190" s="15">
        <f t="shared" si="112"/>
        <v>2010000</v>
      </c>
      <c r="R190" s="15">
        <f t="shared" si="112"/>
        <v>2060000</v>
      </c>
    </row>
    <row r="191" spans="1:30" ht="94.5" thickBot="1" x14ac:dyDescent="0.25">
      <c r="A191" s="18" t="s">
        <v>665</v>
      </c>
      <c r="B191" s="18" t="s">
        <v>819</v>
      </c>
      <c r="C191" s="19" t="s">
        <v>845</v>
      </c>
      <c r="D191" s="19" t="s">
        <v>842</v>
      </c>
      <c r="E191" s="20">
        <v>500000</v>
      </c>
      <c r="F191" s="19" t="s">
        <v>840</v>
      </c>
      <c r="G191" s="18"/>
      <c r="H191" s="18"/>
      <c r="I191" s="18"/>
      <c r="J191" s="19"/>
      <c r="K191" s="19"/>
      <c r="L191" s="19"/>
      <c r="M191" s="19"/>
      <c r="N191" s="19"/>
      <c r="O191" s="20">
        <f t="shared" ref="O191:O205" si="113">E191*0.1</f>
        <v>50000</v>
      </c>
      <c r="P191" s="20">
        <f t="shared" ref="P191:P205" si="114">E191*0.3</f>
        <v>150000</v>
      </c>
      <c r="Q191" s="20">
        <f t="shared" ref="Q191:Q205" si="115">E191*0.3</f>
        <v>150000</v>
      </c>
      <c r="R191" s="20">
        <f t="shared" ref="R191:R205" si="116">E191*0.3</f>
        <v>150000</v>
      </c>
    </row>
    <row r="192" spans="1:30" ht="38.25" thickBot="1" x14ac:dyDescent="0.25">
      <c r="A192" s="18" t="s">
        <v>666</v>
      </c>
      <c r="B192" s="18" t="s">
        <v>329</v>
      </c>
      <c r="C192" s="19" t="s">
        <v>845</v>
      </c>
      <c r="D192" s="19" t="s">
        <v>842</v>
      </c>
      <c r="E192" s="20">
        <v>500000</v>
      </c>
      <c r="F192" s="19" t="s">
        <v>840</v>
      </c>
      <c r="G192" s="18"/>
      <c r="H192" s="18"/>
      <c r="I192" s="18"/>
      <c r="J192" s="19"/>
      <c r="K192" s="19"/>
      <c r="L192" s="19"/>
      <c r="M192" s="19"/>
      <c r="N192" s="19"/>
      <c r="O192" s="20">
        <f t="shared" si="113"/>
        <v>50000</v>
      </c>
      <c r="P192" s="20">
        <f t="shared" si="114"/>
        <v>150000</v>
      </c>
      <c r="Q192" s="20">
        <f t="shared" si="115"/>
        <v>150000</v>
      </c>
      <c r="R192" s="20">
        <f t="shared" si="116"/>
        <v>150000</v>
      </c>
    </row>
    <row r="193" spans="1:18" ht="38.25" thickBot="1" x14ac:dyDescent="0.25">
      <c r="A193" s="18" t="s">
        <v>667</v>
      </c>
      <c r="B193" s="18" t="s">
        <v>330</v>
      </c>
      <c r="C193" s="19" t="s">
        <v>845</v>
      </c>
      <c r="D193" s="19" t="s">
        <v>842</v>
      </c>
      <c r="E193" s="20">
        <v>100000</v>
      </c>
      <c r="F193" s="19" t="s">
        <v>840</v>
      </c>
      <c r="G193" s="18"/>
      <c r="H193" s="18"/>
      <c r="I193" s="18"/>
      <c r="J193" s="19"/>
      <c r="K193" s="19"/>
      <c r="L193" s="19"/>
      <c r="M193" s="19"/>
      <c r="N193" s="19"/>
      <c r="O193" s="20">
        <f t="shared" si="113"/>
        <v>10000</v>
      </c>
      <c r="P193" s="20">
        <f t="shared" si="114"/>
        <v>30000</v>
      </c>
      <c r="Q193" s="20">
        <f t="shared" si="115"/>
        <v>30000</v>
      </c>
      <c r="R193" s="20">
        <f t="shared" si="116"/>
        <v>30000</v>
      </c>
    </row>
    <row r="194" spans="1:18" ht="38.25" thickBot="1" x14ac:dyDescent="0.25">
      <c r="A194" s="18" t="s">
        <v>668</v>
      </c>
      <c r="B194" s="18" t="s">
        <v>390</v>
      </c>
      <c r="C194" s="19" t="s">
        <v>921</v>
      </c>
      <c r="D194" s="19" t="s">
        <v>842</v>
      </c>
      <c r="E194" s="20">
        <f>SUM(E195:E196)</f>
        <v>1000000</v>
      </c>
      <c r="F194" s="19" t="s">
        <v>840</v>
      </c>
      <c r="G194" s="18"/>
      <c r="H194" s="18"/>
      <c r="I194" s="18"/>
      <c r="J194" s="19"/>
      <c r="K194" s="19"/>
      <c r="L194" s="19"/>
      <c r="M194" s="19"/>
      <c r="N194" s="19"/>
      <c r="O194" s="20">
        <f t="shared" si="113"/>
        <v>100000</v>
      </c>
      <c r="P194" s="20">
        <f t="shared" si="114"/>
        <v>300000</v>
      </c>
      <c r="Q194" s="20">
        <f t="shared" si="115"/>
        <v>300000</v>
      </c>
      <c r="R194" s="20">
        <f t="shared" si="116"/>
        <v>300000</v>
      </c>
    </row>
    <row r="195" spans="1:18" s="27" customFormat="1" ht="38.25" thickBot="1" x14ac:dyDescent="0.25">
      <c r="A195" s="22" t="s">
        <v>391</v>
      </c>
      <c r="B195" s="22" t="s">
        <v>392</v>
      </c>
      <c r="C195" s="24" t="s">
        <v>845</v>
      </c>
      <c r="D195" s="24" t="s">
        <v>842</v>
      </c>
      <c r="E195" s="25">
        <v>500000</v>
      </c>
      <c r="F195" s="24" t="s">
        <v>840</v>
      </c>
      <c r="G195" s="26"/>
      <c r="H195" s="26"/>
      <c r="I195" s="26"/>
      <c r="J195" s="24"/>
      <c r="K195" s="24"/>
      <c r="L195" s="24"/>
      <c r="M195" s="24"/>
      <c r="N195" s="24"/>
      <c r="O195" s="25">
        <f t="shared" si="113"/>
        <v>50000</v>
      </c>
      <c r="P195" s="25">
        <f t="shared" si="114"/>
        <v>150000</v>
      </c>
      <c r="Q195" s="25">
        <f t="shared" si="115"/>
        <v>150000</v>
      </c>
      <c r="R195" s="25">
        <f t="shared" si="116"/>
        <v>150000</v>
      </c>
    </row>
    <row r="196" spans="1:18" s="27" customFormat="1" ht="57" thickBot="1" x14ac:dyDescent="0.25">
      <c r="A196" s="22" t="s">
        <v>391</v>
      </c>
      <c r="B196" s="22" t="s">
        <v>865</v>
      </c>
      <c r="C196" s="24" t="s">
        <v>864</v>
      </c>
      <c r="D196" s="24" t="s">
        <v>842</v>
      </c>
      <c r="E196" s="25">
        <v>500000</v>
      </c>
      <c r="F196" s="24" t="s">
        <v>840</v>
      </c>
      <c r="G196" s="26"/>
      <c r="H196" s="26"/>
      <c r="I196" s="26"/>
      <c r="J196" s="24"/>
      <c r="K196" s="24"/>
      <c r="L196" s="24"/>
      <c r="M196" s="24"/>
      <c r="N196" s="24"/>
      <c r="O196" s="25">
        <f t="shared" si="113"/>
        <v>50000</v>
      </c>
      <c r="P196" s="25">
        <f t="shared" si="114"/>
        <v>150000</v>
      </c>
      <c r="Q196" s="25">
        <f t="shared" si="115"/>
        <v>150000</v>
      </c>
      <c r="R196" s="25">
        <f t="shared" si="116"/>
        <v>150000</v>
      </c>
    </row>
    <row r="197" spans="1:18" ht="38.25" thickBot="1" x14ac:dyDescent="0.25">
      <c r="A197" s="18" t="s">
        <v>669</v>
      </c>
      <c r="B197" s="18" t="s">
        <v>331</v>
      </c>
      <c r="C197" s="19" t="s">
        <v>921</v>
      </c>
      <c r="D197" s="19" t="s">
        <v>842</v>
      </c>
      <c r="E197" s="20">
        <v>100000</v>
      </c>
      <c r="F197" s="19" t="s">
        <v>840</v>
      </c>
      <c r="G197" s="18"/>
      <c r="H197" s="18"/>
      <c r="I197" s="18"/>
      <c r="J197" s="19"/>
      <c r="K197" s="19"/>
      <c r="L197" s="19"/>
      <c r="M197" s="19"/>
      <c r="N197" s="19"/>
      <c r="O197" s="20">
        <f t="shared" si="113"/>
        <v>10000</v>
      </c>
      <c r="P197" s="20">
        <f t="shared" si="114"/>
        <v>30000</v>
      </c>
      <c r="Q197" s="20">
        <f t="shared" si="115"/>
        <v>30000</v>
      </c>
      <c r="R197" s="20">
        <f t="shared" si="116"/>
        <v>30000</v>
      </c>
    </row>
    <row r="198" spans="1:18" ht="38.25" thickBot="1" x14ac:dyDescent="0.25">
      <c r="A198" s="18" t="s">
        <v>670</v>
      </c>
      <c r="B198" s="18" t="s">
        <v>155</v>
      </c>
      <c r="C198" s="19" t="s">
        <v>921</v>
      </c>
      <c r="D198" s="19" t="s">
        <v>842</v>
      </c>
      <c r="E198" s="20">
        <v>500000</v>
      </c>
      <c r="F198" s="19" t="s">
        <v>840</v>
      </c>
      <c r="G198" s="18"/>
      <c r="H198" s="18"/>
      <c r="I198" s="18"/>
      <c r="J198" s="19"/>
      <c r="K198" s="19"/>
      <c r="L198" s="19"/>
      <c r="M198" s="19"/>
      <c r="N198" s="19"/>
      <c r="O198" s="20">
        <f t="shared" si="113"/>
        <v>50000</v>
      </c>
      <c r="P198" s="20">
        <f t="shared" si="114"/>
        <v>150000</v>
      </c>
      <c r="Q198" s="20">
        <f t="shared" si="115"/>
        <v>150000</v>
      </c>
      <c r="R198" s="20">
        <f t="shared" si="116"/>
        <v>150000</v>
      </c>
    </row>
    <row r="199" spans="1:18" ht="38.25" thickBot="1" x14ac:dyDescent="0.25">
      <c r="A199" s="18" t="s">
        <v>671</v>
      </c>
      <c r="B199" s="18" t="s">
        <v>332</v>
      </c>
      <c r="C199" s="19" t="s">
        <v>921</v>
      </c>
      <c r="D199" s="19" t="s">
        <v>842</v>
      </c>
      <c r="E199" s="20">
        <f>SUM(E200:E204)</f>
        <v>3400000</v>
      </c>
      <c r="F199" s="19" t="s">
        <v>840</v>
      </c>
      <c r="G199" s="18"/>
      <c r="H199" s="18"/>
      <c r="I199" s="18"/>
      <c r="J199" s="19"/>
      <c r="K199" s="19"/>
      <c r="L199" s="19"/>
      <c r="M199" s="19"/>
      <c r="N199" s="19"/>
      <c r="O199" s="20">
        <f>SUM(O200:O204)</f>
        <v>550000</v>
      </c>
      <c r="P199" s="20">
        <f t="shared" ref="P199:R199" si="117">SUM(P200:P204)</f>
        <v>1000000</v>
      </c>
      <c r="Q199" s="20">
        <f t="shared" si="117"/>
        <v>900000</v>
      </c>
      <c r="R199" s="20">
        <f t="shared" si="117"/>
        <v>950000</v>
      </c>
    </row>
    <row r="200" spans="1:18" s="27" customFormat="1" ht="38.25" thickBot="1" x14ac:dyDescent="0.25">
      <c r="A200" s="22" t="s">
        <v>391</v>
      </c>
      <c r="B200" s="22" t="s">
        <v>434</v>
      </c>
      <c r="C200" s="24" t="s">
        <v>845</v>
      </c>
      <c r="D200" s="24" t="s">
        <v>842</v>
      </c>
      <c r="E200" s="25">
        <v>2000000</v>
      </c>
      <c r="F200" s="24" t="s">
        <v>840</v>
      </c>
      <c r="G200" s="26"/>
      <c r="H200" s="26"/>
      <c r="I200" s="26"/>
      <c r="J200" s="24"/>
      <c r="K200" s="24"/>
      <c r="L200" s="24"/>
      <c r="M200" s="24"/>
      <c r="N200" s="24"/>
      <c r="O200" s="25">
        <f t="shared" si="113"/>
        <v>200000</v>
      </c>
      <c r="P200" s="25">
        <f t="shared" si="114"/>
        <v>600000</v>
      </c>
      <c r="Q200" s="25">
        <f t="shared" si="115"/>
        <v>600000</v>
      </c>
      <c r="R200" s="25">
        <f t="shared" si="116"/>
        <v>600000</v>
      </c>
    </row>
    <row r="201" spans="1:18" s="27" customFormat="1" ht="38.25" thickBot="1" x14ac:dyDescent="0.25">
      <c r="A201" s="22" t="s">
        <v>391</v>
      </c>
      <c r="B201" s="22" t="s">
        <v>954</v>
      </c>
      <c r="C201" s="24" t="s">
        <v>921</v>
      </c>
      <c r="D201" s="24" t="s">
        <v>842</v>
      </c>
      <c r="E201" s="25">
        <v>600000</v>
      </c>
      <c r="F201" s="24" t="s">
        <v>955</v>
      </c>
      <c r="G201" s="26"/>
      <c r="H201" s="26"/>
      <c r="I201" s="26"/>
      <c r="J201" s="24"/>
      <c r="K201" s="24"/>
      <c r="L201" s="24"/>
      <c r="M201" s="24"/>
      <c r="N201" s="24"/>
      <c r="O201" s="25">
        <v>100000</v>
      </c>
      <c r="P201" s="25">
        <v>150000</v>
      </c>
      <c r="Q201" s="25">
        <v>150000</v>
      </c>
      <c r="R201" s="25">
        <v>200000</v>
      </c>
    </row>
    <row r="202" spans="1:18" s="27" customFormat="1" ht="38.25" thickBot="1" x14ac:dyDescent="0.25">
      <c r="A202" s="22" t="s">
        <v>391</v>
      </c>
      <c r="B202" s="22" t="s">
        <v>956</v>
      </c>
      <c r="C202" s="24" t="s">
        <v>957</v>
      </c>
      <c r="D202" s="24" t="s">
        <v>842</v>
      </c>
      <c r="E202" s="25">
        <v>300000</v>
      </c>
      <c r="F202" s="24" t="s">
        <v>869</v>
      </c>
      <c r="G202" s="26"/>
      <c r="H202" s="26"/>
      <c r="I202" s="26"/>
      <c r="J202" s="24"/>
      <c r="K202" s="24"/>
      <c r="L202" s="24"/>
      <c r="M202" s="24"/>
      <c r="N202" s="24"/>
      <c r="O202" s="25">
        <v>100000</v>
      </c>
      <c r="P202" s="25">
        <v>100000</v>
      </c>
      <c r="Q202" s="25">
        <v>50000</v>
      </c>
      <c r="R202" s="25">
        <v>50000</v>
      </c>
    </row>
    <row r="203" spans="1:18" s="27" customFormat="1" ht="38.25" thickBot="1" x14ac:dyDescent="0.25">
      <c r="A203" s="22" t="s">
        <v>391</v>
      </c>
      <c r="B203" s="22" t="s">
        <v>958</v>
      </c>
      <c r="C203" s="24" t="s">
        <v>957</v>
      </c>
      <c r="D203" s="24" t="s">
        <v>842</v>
      </c>
      <c r="E203" s="25">
        <v>200000</v>
      </c>
      <c r="F203" s="24" t="s">
        <v>959</v>
      </c>
      <c r="G203" s="26"/>
      <c r="H203" s="26"/>
      <c r="I203" s="26"/>
      <c r="J203" s="24"/>
      <c r="K203" s="24"/>
      <c r="L203" s="24"/>
      <c r="M203" s="24"/>
      <c r="N203" s="24"/>
      <c r="O203" s="25">
        <v>50000</v>
      </c>
      <c r="P203" s="25">
        <v>50000</v>
      </c>
      <c r="Q203" s="25">
        <v>50000</v>
      </c>
      <c r="R203" s="25">
        <v>50000</v>
      </c>
    </row>
    <row r="204" spans="1:18" s="27" customFormat="1" ht="38.25" thickBot="1" x14ac:dyDescent="0.25">
      <c r="A204" s="22" t="s">
        <v>391</v>
      </c>
      <c r="B204" s="22" t="s">
        <v>960</v>
      </c>
      <c r="C204" s="24" t="s">
        <v>961</v>
      </c>
      <c r="D204" s="24" t="s">
        <v>842</v>
      </c>
      <c r="E204" s="25">
        <v>300000</v>
      </c>
      <c r="F204" s="24" t="s">
        <v>869</v>
      </c>
      <c r="G204" s="26"/>
      <c r="H204" s="26"/>
      <c r="I204" s="26"/>
      <c r="J204" s="24"/>
      <c r="K204" s="24"/>
      <c r="L204" s="24"/>
      <c r="M204" s="24"/>
      <c r="N204" s="24"/>
      <c r="O204" s="25">
        <v>100000</v>
      </c>
      <c r="P204" s="25">
        <v>100000</v>
      </c>
      <c r="Q204" s="25">
        <v>50000</v>
      </c>
      <c r="R204" s="25">
        <v>50000</v>
      </c>
    </row>
    <row r="205" spans="1:18" ht="38.25" thickBot="1" x14ac:dyDescent="0.25">
      <c r="A205" s="18" t="s">
        <v>672</v>
      </c>
      <c r="B205" s="18" t="s">
        <v>333</v>
      </c>
      <c r="C205" s="19" t="s">
        <v>921</v>
      </c>
      <c r="D205" s="19" t="s">
        <v>842</v>
      </c>
      <c r="E205" s="20">
        <v>1000000</v>
      </c>
      <c r="F205" s="19" t="s">
        <v>840</v>
      </c>
      <c r="G205" s="18"/>
      <c r="H205" s="18"/>
      <c r="I205" s="18"/>
      <c r="J205" s="19"/>
      <c r="K205" s="19"/>
      <c r="L205" s="19"/>
      <c r="M205" s="19"/>
      <c r="N205" s="19"/>
      <c r="O205" s="20">
        <f t="shared" si="113"/>
        <v>100000</v>
      </c>
      <c r="P205" s="20">
        <f t="shared" si="114"/>
        <v>300000</v>
      </c>
      <c r="Q205" s="20">
        <f t="shared" si="115"/>
        <v>300000</v>
      </c>
      <c r="R205" s="20">
        <f t="shared" si="116"/>
        <v>300000</v>
      </c>
    </row>
    <row r="206" spans="1:18" ht="57" thickBot="1" x14ac:dyDescent="0.25">
      <c r="A206" s="12" t="s">
        <v>156</v>
      </c>
      <c r="B206" s="13" t="s">
        <v>157</v>
      </c>
      <c r="C206" s="14" t="s">
        <v>921</v>
      </c>
      <c r="D206" s="14" t="s">
        <v>842</v>
      </c>
      <c r="E206" s="15">
        <f>SUM(E207:E213)</f>
        <v>510000</v>
      </c>
      <c r="F206" s="14" t="s">
        <v>840</v>
      </c>
      <c r="G206" s="13"/>
      <c r="H206" s="16"/>
      <c r="I206" s="16"/>
      <c r="J206" s="17"/>
      <c r="K206" s="17"/>
      <c r="L206" s="17"/>
      <c r="M206" s="17"/>
      <c r="N206" s="17"/>
      <c r="O206" s="15">
        <f>SUM(O207:O213)</f>
        <v>60000</v>
      </c>
      <c r="P206" s="15">
        <f t="shared" ref="P206:Q206" si="118">SUM(P207:P213)</f>
        <v>150000</v>
      </c>
      <c r="Q206" s="15">
        <f t="shared" si="118"/>
        <v>150000</v>
      </c>
      <c r="R206" s="15">
        <f>SUM(R207:R213)</f>
        <v>150000</v>
      </c>
    </row>
    <row r="207" spans="1:18" ht="38.25" thickBot="1" x14ac:dyDescent="0.25">
      <c r="A207" s="18" t="s">
        <v>673</v>
      </c>
      <c r="B207" s="18" t="s">
        <v>334</v>
      </c>
      <c r="C207" s="19" t="s">
        <v>861</v>
      </c>
      <c r="D207" s="19" t="s">
        <v>844</v>
      </c>
      <c r="E207" s="20">
        <v>10000</v>
      </c>
      <c r="F207" s="19" t="s">
        <v>840</v>
      </c>
      <c r="G207" s="18"/>
      <c r="H207" s="18"/>
      <c r="I207" s="18"/>
      <c r="J207" s="19"/>
      <c r="K207" s="19"/>
      <c r="L207" s="19"/>
      <c r="M207" s="19"/>
      <c r="N207" s="19"/>
      <c r="O207" s="20">
        <f>E207*1</f>
        <v>10000</v>
      </c>
      <c r="P207" s="20">
        <v>0</v>
      </c>
      <c r="Q207" s="20">
        <v>0</v>
      </c>
      <c r="R207" s="20">
        <v>0</v>
      </c>
    </row>
    <row r="208" spans="1:18" ht="75.75" thickBot="1" x14ac:dyDescent="0.25">
      <c r="A208" s="18" t="s">
        <v>674</v>
      </c>
      <c r="B208" s="18" t="s">
        <v>158</v>
      </c>
      <c r="C208" s="19" t="s">
        <v>861</v>
      </c>
      <c r="D208" s="19" t="s">
        <v>842</v>
      </c>
      <c r="E208" s="20">
        <v>20000</v>
      </c>
      <c r="F208" s="19" t="s">
        <v>840</v>
      </c>
      <c r="G208" s="18"/>
      <c r="H208" s="18"/>
      <c r="I208" s="18"/>
      <c r="J208" s="19"/>
      <c r="K208" s="19"/>
      <c r="L208" s="19"/>
      <c r="M208" s="19"/>
      <c r="N208" s="19"/>
      <c r="O208" s="20">
        <f t="shared" ref="O208:O213" si="119">E208*0.1</f>
        <v>2000</v>
      </c>
      <c r="P208" s="20">
        <f t="shared" ref="P208:P213" si="120">E208*0.3</f>
        <v>6000</v>
      </c>
      <c r="Q208" s="20">
        <f t="shared" ref="Q208:Q213" si="121">E208*0.3</f>
        <v>6000</v>
      </c>
      <c r="R208" s="20">
        <f t="shared" ref="R208:R213" si="122">E208*0.3</f>
        <v>6000</v>
      </c>
    </row>
    <row r="209" spans="1:30" ht="75.75" thickBot="1" x14ac:dyDescent="0.25">
      <c r="A209" s="18" t="s">
        <v>675</v>
      </c>
      <c r="B209" s="18" t="s">
        <v>335</v>
      </c>
      <c r="C209" s="19" t="s">
        <v>861</v>
      </c>
      <c r="D209" s="19" t="s">
        <v>842</v>
      </c>
      <c r="E209" s="20">
        <v>10000</v>
      </c>
      <c r="F209" s="19" t="s">
        <v>840</v>
      </c>
      <c r="G209" s="18"/>
      <c r="H209" s="18"/>
      <c r="I209" s="18"/>
      <c r="J209" s="19"/>
      <c r="K209" s="19"/>
      <c r="L209" s="19"/>
      <c r="M209" s="19"/>
      <c r="N209" s="19"/>
      <c r="O209" s="20">
        <f t="shared" si="119"/>
        <v>1000</v>
      </c>
      <c r="P209" s="20">
        <f t="shared" si="120"/>
        <v>3000</v>
      </c>
      <c r="Q209" s="20">
        <f t="shared" si="121"/>
        <v>3000</v>
      </c>
      <c r="R209" s="20">
        <f t="shared" si="122"/>
        <v>3000</v>
      </c>
    </row>
    <row r="210" spans="1:30" ht="38.25" thickBot="1" x14ac:dyDescent="0.25">
      <c r="A210" s="18" t="s">
        <v>676</v>
      </c>
      <c r="B210" s="18" t="s">
        <v>159</v>
      </c>
      <c r="C210" s="19" t="s">
        <v>845</v>
      </c>
      <c r="D210" s="19" t="s">
        <v>842</v>
      </c>
      <c r="E210" s="20">
        <v>200000</v>
      </c>
      <c r="F210" s="19" t="s">
        <v>840</v>
      </c>
      <c r="G210" s="18"/>
      <c r="H210" s="18"/>
      <c r="I210" s="18"/>
      <c r="J210" s="19"/>
      <c r="K210" s="19"/>
      <c r="L210" s="19"/>
      <c r="M210" s="19"/>
      <c r="N210" s="19"/>
      <c r="O210" s="20">
        <f t="shared" si="119"/>
        <v>20000</v>
      </c>
      <c r="P210" s="20">
        <f t="shared" si="120"/>
        <v>60000</v>
      </c>
      <c r="Q210" s="20">
        <f t="shared" si="121"/>
        <v>60000</v>
      </c>
      <c r="R210" s="20">
        <f t="shared" si="122"/>
        <v>60000</v>
      </c>
    </row>
    <row r="211" spans="1:30" ht="38.25" thickBot="1" x14ac:dyDescent="0.25">
      <c r="A211" s="18" t="s">
        <v>677</v>
      </c>
      <c r="B211" s="18" t="s">
        <v>336</v>
      </c>
      <c r="C211" s="19" t="s">
        <v>845</v>
      </c>
      <c r="D211" s="19" t="s">
        <v>842</v>
      </c>
      <c r="E211" s="20">
        <v>200000</v>
      </c>
      <c r="F211" s="19" t="s">
        <v>840</v>
      </c>
      <c r="G211" s="18"/>
      <c r="H211" s="18"/>
      <c r="I211" s="18"/>
      <c r="J211" s="19"/>
      <c r="K211" s="19"/>
      <c r="L211" s="19"/>
      <c r="M211" s="19"/>
      <c r="N211" s="19"/>
      <c r="O211" s="20">
        <f t="shared" si="119"/>
        <v>20000</v>
      </c>
      <c r="P211" s="20">
        <f t="shared" si="120"/>
        <v>60000</v>
      </c>
      <c r="Q211" s="20">
        <f t="shared" si="121"/>
        <v>60000</v>
      </c>
      <c r="R211" s="20">
        <f t="shared" si="122"/>
        <v>60000</v>
      </c>
    </row>
    <row r="212" spans="1:30" ht="57" thickBot="1" x14ac:dyDescent="0.25">
      <c r="A212" s="18" t="s">
        <v>678</v>
      </c>
      <c r="B212" s="18" t="s">
        <v>337</v>
      </c>
      <c r="C212" s="19" t="s">
        <v>921</v>
      </c>
      <c r="D212" s="19" t="s">
        <v>842</v>
      </c>
      <c r="E212" s="20">
        <v>50000</v>
      </c>
      <c r="F212" s="19" t="s">
        <v>840</v>
      </c>
      <c r="G212" s="18"/>
      <c r="H212" s="18"/>
      <c r="I212" s="18"/>
      <c r="J212" s="19"/>
      <c r="K212" s="19"/>
      <c r="L212" s="19"/>
      <c r="M212" s="19"/>
      <c r="N212" s="19"/>
      <c r="O212" s="20">
        <f t="shared" si="119"/>
        <v>5000</v>
      </c>
      <c r="P212" s="20">
        <f t="shared" si="120"/>
        <v>15000</v>
      </c>
      <c r="Q212" s="20">
        <f t="shared" si="121"/>
        <v>15000</v>
      </c>
      <c r="R212" s="20">
        <f t="shared" si="122"/>
        <v>15000</v>
      </c>
    </row>
    <row r="213" spans="1:30" ht="38.25" thickBot="1" x14ac:dyDescent="0.25">
      <c r="A213" s="18" t="s">
        <v>679</v>
      </c>
      <c r="B213" s="18" t="s">
        <v>160</v>
      </c>
      <c r="C213" s="19" t="s">
        <v>861</v>
      </c>
      <c r="D213" s="19" t="s">
        <v>842</v>
      </c>
      <c r="E213" s="20">
        <v>20000</v>
      </c>
      <c r="F213" s="19" t="s">
        <v>840</v>
      </c>
      <c r="G213" s="18"/>
      <c r="H213" s="18"/>
      <c r="I213" s="18"/>
      <c r="J213" s="19"/>
      <c r="K213" s="19"/>
      <c r="L213" s="19"/>
      <c r="M213" s="19"/>
      <c r="N213" s="19"/>
      <c r="O213" s="20">
        <f t="shared" si="119"/>
        <v>2000</v>
      </c>
      <c r="P213" s="20">
        <f t="shared" si="120"/>
        <v>6000</v>
      </c>
      <c r="Q213" s="20">
        <f t="shared" si="121"/>
        <v>6000</v>
      </c>
      <c r="R213" s="20">
        <f t="shared" si="122"/>
        <v>6000</v>
      </c>
    </row>
    <row r="214" spans="1:30" ht="38.25" thickBot="1" x14ac:dyDescent="0.25">
      <c r="A214" s="12" t="s">
        <v>530</v>
      </c>
      <c r="B214" s="13" t="s">
        <v>379</v>
      </c>
      <c r="C214" s="14" t="s">
        <v>845</v>
      </c>
      <c r="D214" s="14" t="s">
        <v>842</v>
      </c>
      <c r="E214" s="15">
        <f>SUM(E215:E218)</f>
        <v>150000</v>
      </c>
      <c r="F214" s="14" t="s">
        <v>840</v>
      </c>
      <c r="G214" s="13"/>
      <c r="H214" s="16"/>
      <c r="I214" s="16"/>
      <c r="J214" s="17"/>
      <c r="K214" s="17"/>
      <c r="L214" s="17"/>
      <c r="M214" s="17"/>
      <c r="N214" s="17"/>
      <c r="O214" s="15">
        <f>SUM(O215:O218)</f>
        <v>24000</v>
      </c>
      <c r="P214" s="15">
        <f t="shared" ref="P214:R214" si="123">SUM(P215:P218)</f>
        <v>42000</v>
      </c>
      <c r="Q214" s="15">
        <f t="shared" si="123"/>
        <v>42000</v>
      </c>
      <c r="R214" s="15">
        <f t="shared" si="123"/>
        <v>42000</v>
      </c>
    </row>
    <row r="215" spans="1:30" ht="56.25" customHeight="1" thickBot="1" x14ac:dyDescent="0.25">
      <c r="A215" s="18" t="s">
        <v>680</v>
      </c>
      <c r="B215" s="31" t="s">
        <v>280</v>
      </c>
      <c r="C215" s="19" t="s">
        <v>845</v>
      </c>
      <c r="D215" s="19" t="s">
        <v>844</v>
      </c>
      <c r="E215" s="20">
        <v>10000</v>
      </c>
      <c r="F215" s="19" t="s">
        <v>840</v>
      </c>
      <c r="G215" s="18"/>
      <c r="H215" s="18"/>
      <c r="I215" s="18"/>
      <c r="J215" s="19"/>
      <c r="K215" s="19"/>
      <c r="L215" s="19"/>
      <c r="M215" s="19"/>
      <c r="N215" s="19"/>
      <c r="O215" s="20">
        <f>E215*1</f>
        <v>10000</v>
      </c>
      <c r="P215" s="20">
        <v>0</v>
      </c>
      <c r="Q215" s="20">
        <v>0</v>
      </c>
      <c r="R215" s="20">
        <v>0</v>
      </c>
    </row>
    <row r="216" spans="1:30" ht="57" thickBot="1" x14ac:dyDescent="0.25">
      <c r="A216" s="18" t="s">
        <v>681</v>
      </c>
      <c r="B216" s="31" t="s">
        <v>64</v>
      </c>
      <c r="C216" s="19" t="s">
        <v>845</v>
      </c>
      <c r="D216" s="19" t="s">
        <v>842</v>
      </c>
      <c r="E216" s="20">
        <v>100000</v>
      </c>
      <c r="F216" s="19" t="s">
        <v>840</v>
      </c>
      <c r="G216" s="18"/>
      <c r="H216" s="18"/>
      <c r="I216" s="18"/>
      <c r="J216" s="19"/>
      <c r="K216" s="19"/>
      <c r="L216" s="19"/>
      <c r="M216" s="19"/>
      <c r="N216" s="19"/>
      <c r="O216" s="20">
        <f t="shared" ref="O216:O218" si="124">E216*0.1</f>
        <v>10000</v>
      </c>
      <c r="P216" s="20">
        <f t="shared" ref="P216:P218" si="125">E216*0.3</f>
        <v>30000</v>
      </c>
      <c r="Q216" s="20">
        <f t="shared" ref="Q216:Q218" si="126">E216*0.3</f>
        <v>30000</v>
      </c>
      <c r="R216" s="20">
        <f t="shared" ref="R216:R218" si="127">E216*0.3</f>
        <v>30000</v>
      </c>
    </row>
    <row r="217" spans="1:30" ht="57" thickBot="1" x14ac:dyDescent="0.25">
      <c r="A217" s="18" t="s">
        <v>682</v>
      </c>
      <c r="B217" s="31" t="s">
        <v>65</v>
      </c>
      <c r="C217" s="19" t="s">
        <v>921</v>
      </c>
      <c r="D217" s="19" t="s">
        <v>842</v>
      </c>
      <c r="E217" s="20">
        <v>20000</v>
      </c>
      <c r="F217" s="19" t="s">
        <v>840</v>
      </c>
      <c r="G217" s="18"/>
      <c r="H217" s="18"/>
      <c r="I217" s="18"/>
      <c r="J217" s="19"/>
      <c r="K217" s="19"/>
      <c r="L217" s="19"/>
      <c r="M217" s="19"/>
      <c r="N217" s="19"/>
      <c r="O217" s="20">
        <f t="shared" si="124"/>
        <v>2000</v>
      </c>
      <c r="P217" s="20">
        <f t="shared" si="125"/>
        <v>6000</v>
      </c>
      <c r="Q217" s="20">
        <f t="shared" si="126"/>
        <v>6000</v>
      </c>
      <c r="R217" s="20">
        <f t="shared" si="127"/>
        <v>6000</v>
      </c>
    </row>
    <row r="218" spans="1:30" ht="75.75" thickBot="1" x14ac:dyDescent="0.25">
      <c r="A218" s="18" t="s">
        <v>683</v>
      </c>
      <c r="B218" s="31" t="s">
        <v>66</v>
      </c>
      <c r="C218" s="19" t="s">
        <v>921</v>
      </c>
      <c r="D218" s="19" t="s">
        <v>842</v>
      </c>
      <c r="E218" s="20">
        <v>20000</v>
      </c>
      <c r="F218" s="19" t="s">
        <v>840</v>
      </c>
      <c r="G218" s="18"/>
      <c r="H218" s="18"/>
      <c r="I218" s="18"/>
      <c r="J218" s="19"/>
      <c r="K218" s="19"/>
      <c r="L218" s="19"/>
      <c r="M218" s="19"/>
      <c r="N218" s="19"/>
      <c r="O218" s="20">
        <f t="shared" si="124"/>
        <v>2000</v>
      </c>
      <c r="P218" s="20">
        <f t="shared" si="125"/>
        <v>6000</v>
      </c>
      <c r="Q218" s="20">
        <f t="shared" si="126"/>
        <v>6000</v>
      </c>
      <c r="R218" s="20">
        <f t="shared" si="127"/>
        <v>6000</v>
      </c>
    </row>
    <row r="219" spans="1:30" s="11" customFormat="1" ht="57" thickBot="1" x14ac:dyDescent="0.25">
      <c r="A219" s="72" t="s">
        <v>161</v>
      </c>
      <c r="B219" s="73" t="s">
        <v>411</v>
      </c>
      <c r="C219" s="56" t="s">
        <v>845</v>
      </c>
      <c r="D219" s="56" t="s">
        <v>842</v>
      </c>
      <c r="E219" s="54">
        <f>SUM(E221,E231)</f>
        <v>4200000</v>
      </c>
      <c r="F219" s="56" t="s">
        <v>840</v>
      </c>
      <c r="G219" s="8" t="s">
        <v>535</v>
      </c>
      <c r="H219" s="9" t="s">
        <v>536</v>
      </c>
      <c r="I219" s="9" t="s">
        <v>472</v>
      </c>
      <c r="J219" s="10">
        <v>0</v>
      </c>
      <c r="K219" s="10">
        <v>0</v>
      </c>
      <c r="L219" s="10">
        <v>1000</v>
      </c>
      <c r="M219" s="10">
        <v>5000</v>
      </c>
      <c r="N219" s="10">
        <v>15000</v>
      </c>
      <c r="O219" s="54">
        <f>SUM(O221,O231)</f>
        <v>295000</v>
      </c>
      <c r="P219" s="54">
        <f t="shared" ref="P219:R219" si="128">SUM(P221,P231)</f>
        <v>925000</v>
      </c>
      <c r="Q219" s="54">
        <f t="shared" si="128"/>
        <v>1135000</v>
      </c>
      <c r="R219" s="54">
        <f t="shared" si="128"/>
        <v>1845000</v>
      </c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s="11" customFormat="1" ht="57" thickBot="1" x14ac:dyDescent="0.25">
      <c r="A220" s="72"/>
      <c r="B220" s="73"/>
      <c r="C220" s="57"/>
      <c r="D220" s="57"/>
      <c r="E220" s="55"/>
      <c r="F220" s="57"/>
      <c r="G220" s="8" t="s">
        <v>537</v>
      </c>
      <c r="H220" s="9" t="s">
        <v>538</v>
      </c>
      <c r="I220" s="9" t="s">
        <v>471</v>
      </c>
      <c r="J220" s="10">
        <v>0</v>
      </c>
      <c r="K220" s="10">
        <v>0</v>
      </c>
      <c r="L220" s="10">
        <v>1</v>
      </c>
      <c r="M220" s="10">
        <v>3</v>
      </c>
      <c r="N220" s="10">
        <v>5</v>
      </c>
      <c r="O220" s="55"/>
      <c r="P220" s="55"/>
      <c r="Q220" s="55"/>
      <c r="R220" s="55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45.75" customHeight="1" thickBot="1" x14ac:dyDescent="0.25">
      <c r="A221" s="12" t="s">
        <v>162</v>
      </c>
      <c r="B221" s="13" t="s">
        <v>410</v>
      </c>
      <c r="C221" s="14" t="s">
        <v>845</v>
      </c>
      <c r="D221" s="14" t="s">
        <v>842</v>
      </c>
      <c r="E221" s="15">
        <f>SUM(E222,E228,E230)</f>
        <v>3750000</v>
      </c>
      <c r="F221" s="14" t="s">
        <v>840</v>
      </c>
      <c r="G221" s="13"/>
      <c r="H221" s="16"/>
      <c r="I221" s="16"/>
      <c r="J221" s="17"/>
      <c r="K221" s="17"/>
      <c r="L221" s="17"/>
      <c r="M221" s="17"/>
      <c r="N221" s="17"/>
      <c r="O221" s="15">
        <f>SUM(O222,O228,O230)</f>
        <v>250000</v>
      </c>
      <c r="P221" s="15">
        <f t="shared" ref="P221:R221" si="129">SUM(P222,P228,P230)</f>
        <v>790000</v>
      </c>
      <c r="Q221" s="15">
        <f t="shared" si="129"/>
        <v>1000000</v>
      </c>
      <c r="R221" s="15">
        <f t="shared" si="129"/>
        <v>1710000</v>
      </c>
    </row>
    <row r="222" spans="1:30" ht="38.25" thickBot="1" x14ac:dyDescent="0.25">
      <c r="A222" s="18" t="s">
        <v>684</v>
      </c>
      <c r="B222" s="18" t="s">
        <v>393</v>
      </c>
      <c r="C222" s="19" t="s">
        <v>845</v>
      </c>
      <c r="D222" s="19" t="s">
        <v>842</v>
      </c>
      <c r="E222" s="20">
        <f>SUM(E223:E227)</f>
        <v>3250000</v>
      </c>
      <c r="F222" s="19" t="s">
        <v>840</v>
      </c>
      <c r="G222" s="18"/>
      <c r="H222" s="18"/>
      <c r="I222" s="18"/>
      <c r="J222" s="19"/>
      <c r="K222" s="19"/>
      <c r="L222" s="19"/>
      <c r="M222" s="19"/>
      <c r="N222" s="19"/>
      <c r="O222" s="20">
        <f>SUM(O223:O227)</f>
        <v>200000</v>
      </c>
      <c r="P222" s="20">
        <f>SUM(P223:P227)</f>
        <v>640000</v>
      </c>
      <c r="Q222" s="20">
        <f t="shared" ref="Q222:R222" si="130">SUM(Q223:Q227)</f>
        <v>850000</v>
      </c>
      <c r="R222" s="20">
        <f t="shared" si="130"/>
        <v>1560000</v>
      </c>
    </row>
    <row r="223" spans="1:30" s="27" customFormat="1" ht="38.25" thickBot="1" x14ac:dyDescent="0.25">
      <c r="A223" s="22" t="s">
        <v>391</v>
      </c>
      <c r="B223" s="22" t="s">
        <v>394</v>
      </c>
      <c r="C223" s="24" t="s">
        <v>845</v>
      </c>
      <c r="D223" s="19" t="s">
        <v>842</v>
      </c>
      <c r="E223" s="25">
        <v>500000</v>
      </c>
      <c r="F223" s="24" t="s">
        <v>840</v>
      </c>
      <c r="G223" s="26"/>
      <c r="H223" s="26"/>
      <c r="I223" s="26"/>
      <c r="J223" s="24"/>
      <c r="K223" s="24"/>
      <c r="L223" s="24"/>
      <c r="M223" s="24"/>
      <c r="N223" s="24"/>
      <c r="O223" s="25">
        <f t="shared" ref="O223:O230" si="131">E223*0.1</f>
        <v>50000</v>
      </c>
      <c r="P223" s="25">
        <f t="shared" ref="P223:P230" si="132">E223*0.3</f>
        <v>150000</v>
      </c>
      <c r="Q223" s="25">
        <f t="shared" ref="Q223:Q230" si="133">E223*0.3</f>
        <v>150000</v>
      </c>
      <c r="R223" s="25">
        <f t="shared" ref="R223:R230" si="134">E223*0.3</f>
        <v>150000</v>
      </c>
    </row>
    <row r="224" spans="1:30" s="27" customFormat="1" ht="38.25" thickBot="1" x14ac:dyDescent="0.25">
      <c r="A224" s="22" t="s">
        <v>391</v>
      </c>
      <c r="B224" s="22" t="s">
        <v>395</v>
      </c>
      <c r="C224" s="24" t="s">
        <v>845</v>
      </c>
      <c r="D224" s="19" t="s">
        <v>842</v>
      </c>
      <c r="E224" s="25">
        <v>500000</v>
      </c>
      <c r="F224" s="24" t="s">
        <v>840</v>
      </c>
      <c r="G224" s="26"/>
      <c r="H224" s="26"/>
      <c r="I224" s="26"/>
      <c r="J224" s="24"/>
      <c r="K224" s="24"/>
      <c r="L224" s="24"/>
      <c r="M224" s="24"/>
      <c r="N224" s="24"/>
      <c r="O224" s="25">
        <f t="shared" si="131"/>
        <v>50000</v>
      </c>
      <c r="P224" s="25">
        <f t="shared" si="132"/>
        <v>150000</v>
      </c>
      <c r="Q224" s="25">
        <f t="shared" si="133"/>
        <v>150000</v>
      </c>
      <c r="R224" s="25">
        <f t="shared" si="134"/>
        <v>150000</v>
      </c>
    </row>
    <row r="225" spans="1:30" s="27" customFormat="1" ht="38.25" thickBot="1" x14ac:dyDescent="0.25">
      <c r="A225" s="22" t="s">
        <v>391</v>
      </c>
      <c r="B225" s="22" t="s">
        <v>396</v>
      </c>
      <c r="C225" s="24" t="s">
        <v>845</v>
      </c>
      <c r="D225" s="19" t="s">
        <v>842</v>
      </c>
      <c r="E225" s="25">
        <v>500000</v>
      </c>
      <c r="F225" s="24" t="s">
        <v>840</v>
      </c>
      <c r="G225" s="26"/>
      <c r="H225" s="26"/>
      <c r="I225" s="26"/>
      <c r="J225" s="24"/>
      <c r="K225" s="24"/>
      <c r="L225" s="24"/>
      <c r="M225" s="24"/>
      <c r="N225" s="24"/>
      <c r="O225" s="25">
        <f t="shared" si="131"/>
        <v>50000</v>
      </c>
      <c r="P225" s="25">
        <f t="shared" si="132"/>
        <v>150000</v>
      </c>
      <c r="Q225" s="25">
        <f t="shared" si="133"/>
        <v>150000</v>
      </c>
      <c r="R225" s="25">
        <f t="shared" si="134"/>
        <v>150000</v>
      </c>
    </row>
    <row r="226" spans="1:30" s="27" customFormat="1" ht="38.25" thickBot="1" x14ac:dyDescent="0.25">
      <c r="A226" s="22" t="s">
        <v>391</v>
      </c>
      <c r="B226" s="22" t="s">
        <v>397</v>
      </c>
      <c r="C226" s="24" t="s">
        <v>845</v>
      </c>
      <c r="D226" s="19" t="s">
        <v>842</v>
      </c>
      <c r="E226" s="25">
        <v>500000</v>
      </c>
      <c r="F226" s="24" t="s">
        <v>840</v>
      </c>
      <c r="G226" s="26"/>
      <c r="H226" s="26"/>
      <c r="I226" s="26"/>
      <c r="J226" s="24"/>
      <c r="K226" s="24"/>
      <c r="L226" s="24"/>
      <c r="M226" s="24"/>
      <c r="N226" s="24"/>
      <c r="O226" s="25">
        <f t="shared" si="131"/>
        <v>50000</v>
      </c>
      <c r="P226" s="25">
        <f t="shared" si="132"/>
        <v>150000</v>
      </c>
      <c r="Q226" s="25">
        <f t="shared" si="133"/>
        <v>150000</v>
      </c>
      <c r="R226" s="25">
        <f t="shared" si="134"/>
        <v>150000</v>
      </c>
    </row>
    <row r="227" spans="1:30" s="27" customFormat="1" ht="38.25" thickBot="1" x14ac:dyDescent="0.25">
      <c r="A227" s="22" t="s">
        <v>391</v>
      </c>
      <c r="B227" s="22" t="s">
        <v>946</v>
      </c>
      <c r="C227" s="24" t="s">
        <v>948</v>
      </c>
      <c r="D227" s="19" t="s">
        <v>947</v>
      </c>
      <c r="E227" s="25">
        <v>1250000</v>
      </c>
      <c r="F227" s="24" t="s">
        <v>840</v>
      </c>
      <c r="G227" s="26"/>
      <c r="H227" s="26"/>
      <c r="I227" s="26"/>
      <c r="J227" s="24"/>
      <c r="K227" s="24"/>
      <c r="L227" s="24"/>
      <c r="M227" s="24"/>
      <c r="N227" s="24"/>
      <c r="O227" s="25">
        <v>0</v>
      </c>
      <c r="P227" s="25">
        <v>40000</v>
      </c>
      <c r="Q227" s="25">
        <v>250000</v>
      </c>
      <c r="R227" s="25">
        <v>960000</v>
      </c>
    </row>
    <row r="228" spans="1:30" ht="38.25" thickBot="1" x14ac:dyDescent="0.25">
      <c r="A228" s="18" t="s">
        <v>685</v>
      </c>
      <c r="B228" s="18" t="s">
        <v>338</v>
      </c>
      <c r="C228" s="19" t="s">
        <v>845</v>
      </c>
      <c r="D228" s="19" t="s">
        <v>842</v>
      </c>
      <c r="E228" s="20">
        <f>E229</f>
        <v>200000</v>
      </c>
      <c r="F228" s="19" t="s">
        <v>840</v>
      </c>
      <c r="G228" s="18"/>
      <c r="H228" s="18"/>
      <c r="I228" s="18"/>
      <c r="J228" s="19"/>
      <c r="K228" s="19"/>
      <c r="L228" s="19"/>
      <c r="M228" s="19"/>
      <c r="N228" s="19"/>
      <c r="O228" s="20">
        <f t="shared" si="131"/>
        <v>20000</v>
      </c>
      <c r="P228" s="20">
        <f t="shared" si="132"/>
        <v>60000</v>
      </c>
      <c r="Q228" s="20">
        <f t="shared" si="133"/>
        <v>60000</v>
      </c>
      <c r="R228" s="20">
        <f t="shared" si="134"/>
        <v>60000</v>
      </c>
    </row>
    <row r="229" spans="1:30" s="27" customFormat="1" ht="38.25" thickBot="1" x14ac:dyDescent="0.25">
      <c r="A229" s="22" t="s">
        <v>391</v>
      </c>
      <c r="B229" s="22" t="s">
        <v>409</v>
      </c>
      <c r="C229" s="24" t="s">
        <v>845</v>
      </c>
      <c r="D229" s="19" t="s">
        <v>842</v>
      </c>
      <c r="E229" s="25">
        <v>200000</v>
      </c>
      <c r="F229" s="24" t="s">
        <v>840</v>
      </c>
      <c r="G229" s="26"/>
      <c r="H229" s="26"/>
      <c r="I229" s="26"/>
      <c r="J229" s="24"/>
      <c r="K229" s="24"/>
      <c r="L229" s="24"/>
      <c r="M229" s="24"/>
      <c r="N229" s="24"/>
      <c r="O229" s="25">
        <f t="shared" si="131"/>
        <v>20000</v>
      </c>
      <c r="P229" s="25">
        <f t="shared" si="132"/>
        <v>60000</v>
      </c>
      <c r="Q229" s="25">
        <f t="shared" si="133"/>
        <v>60000</v>
      </c>
      <c r="R229" s="25">
        <f t="shared" si="134"/>
        <v>60000</v>
      </c>
    </row>
    <row r="230" spans="1:30" ht="38.25" thickBot="1" x14ac:dyDescent="0.25">
      <c r="A230" s="18" t="s">
        <v>686</v>
      </c>
      <c r="B230" s="18" t="s">
        <v>441</v>
      </c>
      <c r="C230" s="19" t="s">
        <v>845</v>
      </c>
      <c r="D230" s="19" t="s">
        <v>842</v>
      </c>
      <c r="E230" s="20">
        <v>300000</v>
      </c>
      <c r="F230" s="19" t="s">
        <v>840</v>
      </c>
      <c r="G230" s="18"/>
      <c r="H230" s="18"/>
      <c r="I230" s="18"/>
      <c r="J230" s="19"/>
      <c r="K230" s="19"/>
      <c r="L230" s="19"/>
      <c r="M230" s="19"/>
      <c r="N230" s="19"/>
      <c r="O230" s="20">
        <f t="shared" si="131"/>
        <v>30000</v>
      </c>
      <c r="P230" s="20">
        <f t="shared" si="132"/>
        <v>90000</v>
      </c>
      <c r="Q230" s="20">
        <f t="shared" si="133"/>
        <v>90000</v>
      </c>
      <c r="R230" s="20">
        <f t="shared" si="134"/>
        <v>90000</v>
      </c>
    </row>
    <row r="231" spans="1:30" ht="38.25" thickBot="1" x14ac:dyDescent="0.25">
      <c r="A231" s="12" t="s">
        <v>163</v>
      </c>
      <c r="B231" s="13" t="s">
        <v>164</v>
      </c>
      <c r="C231" s="14" t="s">
        <v>845</v>
      </c>
      <c r="D231" s="14" t="s">
        <v>842</v>
      </c>
      <c r="E231" s="15">
        <f>SUM(E232:E234)</f>
        <v>450000</v>
      </c>
      <c r="F231" s="14" t="s">
        <v>840</v>
      </c>
      <c r="G231" s="13"/>
      <c r="H231" s="16"/>
      <c r="I231" s="16"/>
      <c r="J231" s="17"/>
      <c r="K231" s="17"/>
      <c r="L231" s="17"/>
      <c r="M231" s="17"/>
      <c r="N231" s="17"/>
      <c r="O231" s="15">
        <f>SUM(O232:O234)</f>
        <v>45000</v>
      </c>
      <c r="P231" s="15">
        <f t="shared" ref="P231:R231" si="135">SUM(P232:P234)</f>
        <v>135000</v>
      </c>
      <c r="Q231" s="15">
        <f t="shared" si="135"/>
        <v>135000</v>
      </c>
      <c r="R231" s="15">
        <f t="shared" si="135"/>
        <v>135000</v>
      </c>
    </row>
    <row r="232" spans="1:30" ht="57" thickBot="1" x14ac:dyDescent="0.25">
      <c r="A232" s="18" t="s">
        <v>687</v>
      </c>
      <c r="B232" s="18" t="s">
        <v>165</v>
      </c>
      <c r="C232" s="19" t="s">
        <v>845</v>
      </c>
      <c r="D232" s="19" t="s">
        <v>842</v>
      </c>
      <c r="E232" s="20">
        <v>300000</v>
      </c>
      <c r="F232" s="19" t="s">
        <v>840</v>
      </c>
      <c r="G232" s="18"/>
      <c r="H232" s="18"/>
      <c r="I232" s="18"/>
      <c r="J232" s="19"/>
      <c r="K232" s="19"/>
      <c r="L232" s="19"/>
      <c r="M232" s="19"/>
      <c r="N232" s="19"/>
      <c r="O232" s="20">
        <f t="shared" ref="O232:O234" si="136">E232*0.1</f>
        <v>30000</v>
      </c>
      <c r="P232" s="20">
        <f t="shared" ref="P232:P234" si="137">E232*0.3</f>
        <v>90000</v>
      </c>
      <c r="Q232" s="20">
        <f t="shared" ref="Q232:Q234" si="138">E232*0.3</f>
        <v>90000</v>
      </c>
      <c r="R232" s="20">
        <f t="shared" ref="R232:R234" si="139">E232*0.3</f>
        <v>90000</v>
      </c>
    </row>
    <row r="233" spans="1:30" ht="77.25" customHeight="1" thickBot="1" x14ac:dyDescent="0.25">
      <c r="A233" s="18" t="s">
        <v>688</v>
      </c>
      <c r="B233" s="18" t="s">
        <v>166</v>
      </c>
      <c r="C233" s="19" t="s">
        <v>845</v>
      </c>
      <c r="D233" s="19" t="s">
        <v>842</v>
      </c>
      <c r="E233" s="20">
        <v>100000</v>
      </c>
      <c r="F233" s="19" t="s">
        <v>840</v>
      </c>
      <c r="G233" s="18"/>
      <c r="H233" s="18"/>
      <c r="I233" s="18"/>
      <c r="J233" s="19"/>
      <c r="K233" s="19"/>
      <c r="L233" s="19"/>
      <c r="M233" s="19"/>
      <c r="N233" s="19"/>
      <c r="O233" s="20">
        <f t="shared" si="136"/>
        <v>10000</v>
      </c>
      <c r="P233" s="20">
        <f t="shared" si="137"/>
        <v>30000</v>
      </c>
      <c r="Q233" s="20">
        <f t="shared" si="138"/>
        <v>30000</v>
      </c>
      <c r="R233" s="20">
        <f t="shared" si="139"/>
        <v>30000</v>
      </c>
    </row>
    <row r="234" spans="1:30" ht="38.25" thickBot="1" x14ac:dyDescent="0.25">
      <c r="A234" s="18" t="s">
        <v>689</v>
      </c>
      <c r="B234" s="18" t="s">
        <v>340</v>
      </c>
      <c r="C234" s="19" t="s">
        <v>875</v>
      </c>
      <c r="D234" s="19" t="s">
        <v>842</v>
      </c>
      <c r="E234" s="20">
        <v>50000</v>
      </c>
      <c r="F234" s="19" t="s">
        <v>840</v>
      </c>
      <c r="G234" s="18"/>
      <c r="H234" s="18"/>
      <c r="I234" s="18"/>
      <c r="J234" s="19"/>
      <c r="K234" s="19"/>
      <c r="L234" s="19"/>
      <c r="M234" s="19"/>
      <c r="N234" s="19"/>
      <c r="O234" s="20">
        <f t="shared" si="136"/>
        <v>5000</v>
      </c>
      <c r="P234" s="20">
        <f t="shared" si="137"/>
        <v>15000</v>
      </c>
      <c r="Q234" s="20">
        <f t="shared" si="138"/>
        <v>15000</v>
      </c>
      <c r="R234" s="20">
        <f t="shared" si="139"/>
        <v>15000</v>
      </c>
    </row>
    <row r="235" spans="1:30" s="11" customFormat="1" ht="75.75" thickBot="1" x14ac:dyDescent="0.25">
      <c r="A235" s="33" t="s">
        <v>412</v>
      </c>
      <c r="B235" s="8" t="s">
        <v>413</v>
      </c>
      <c r="C235" s="34" t="s">
        <v>845</v>
      </c>
      <c r="D235" s="34" t="s">
        <v>842</v>
      </c>
      <c r="E235" s="35">
        <f>E236</f>
        <v>5200000</v>
      </c>
      <c r="F235" s="34" t="s">
        <v>840</v>
      </c>
      <c r="G235" s="8" t="s">
        <v>271</v>
      </c>
      <c r="H235" s="9" t="s">
        <v>539</v>
      </c>
      <c r="I235" s="9" t="s">
        <v>472</v>
      </c>
      <c r="J235" s="10">
        <v>0</v>
      </c>
      <c r="K235" s="10">
        <v>0</v>
      </c>
      <c r="L235" s="10">
        <v>1000</v>
      </c>
      <c r="M235" s="10">
        <v>5000</v>
      </c>
      <c r="N235" s="10">
        <v>15000</v>
      </c>
      <c r="O235" s="35">
        <f>O236</f>
        <v>520000</v>
      </c>
      <c r="P235" s="35">
        <f t="shared" ref="P235:R235" si="140">P236</f>
        <v>1560000</v>
      </c>
      <c r="Q235" s="35">
        <f t="shared" si="140"/>
        <v>1560000</v>
      </c>
      <c r="R235" s="35">
        <f t="shared" si="140"/>
        <v>1560000</v>
      </c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57" thickBot="1" x14ac:dyDescent="0.25">
      <c r="A236" s="12" t="s">
        <v>444</v>
      </c>
      <c r="B236" s="13" t="s">
        <v>809</v>
      </c>
      <c r="C236" s="14" t="s">
        <v>845</v>
      </c>
      <c r="D236" s="14" t="s">
        <v>842</v>
      </c>
      <c r="E236" s="15">
        <f>SUM(E237,E239,E242)</f>
        <v>5200000</v>
      </c>
      <c r="F236" s="14" t="s">
        <v>840</v>
      </c>
      <c r="G236" s="13"/>
      <c r="H236" s="16"/>
      <c r="I236" s="16"/>
      <c r="J236" s="17"/>
      <c r="K236" s="17"/>
      <c r="L236" s="17"/>
      <c r="M236" s="17"/>
      <c r="N236" s="17"/>
      <c r="O236" s="15">
        <f>SUM(O237,O239,O242)</f>
        <v>520000</v>
      </c>
      <c r="P236" s="15">
        <f t="shared" ref="P236:R236" si="141">SUM(P237,P239,P242)</f>
        <v>1560000</v>
      </c>
      <c r="Q236" s="15">
        <f t="shared" si="141"/>
        <v>1560000</v>
      </c>
      <c r="R236" s="15">
        <f t="shared" si="141"/>
        <v>1560000</v>
      </c>
    </row>
    <row r="237" spans="1:30" ht="75.75" thickBot="1" x14ac:dyDescent="0.25">
      <c r="A237" s="18" t="s">
        <v>690</v>
      </c>
      <c r="B237" s="18" t="s">
        <v>339</v>
      </c>
      <c r="C237" s="19" t="s">
        <v>845</v>
      </c>
      <c r="D237" s="19" t="s">
        <v>842</v>
      </c>
      <c r="E237" s="20">
        <f>E238</f>
        <v>500000</v>
      </c>
      <c r="F237" s="19" t="s">
        <v>840</v>
      </c>
      <c r="G237" s="18"/>
      <c r="H237" s="18"/>
      <c r="I237" s="18"/>
      <c r="J237" s="19"/>
      <c r="K237" s="19"/>
      <c r="L237" s="19"/>
      <c r="M237" s="19"/>
      <c r="N237" s="19"/>
      <c r="O237" s="20">
        <f t="shared" ref="O237:O242" si="142">E237*0.1</f>
        <v>50000</v>
      </c>
      <c r="P237" s="20">
        <f t="shared" ref="P237:P242" si="143">E237*0.3</f>
        <v>150000</v>
      </c>
      <c r="Q237" s="20">
        <f t="shared" ref="Q237:Q242" si="144">E237*0.3</f>
        <v>150000</v>
      </c>
      <c r="R237" s="20">
        <f t="shared" ref="R237:R242" si="145">E237*0.3</f>
        <v>150000</v>
      </c>
    </row>
    <row r="238" spans="1:30" s="27" customFormat="1" ht="38.25" thickBot="1" x14ac:dyDescent="0.25">
      <c r="A238" s="22" t="s">
        <v>391</v>
      </c>
      <c r="B238" s="22" t="s">
        <v>445</v>
      </c>
      <c r="C238" s="24" t="s">
        <v>845</v>
      </c>
      <c r="D238" s="19" t="s">
        <v>842</v>
      </c>
      <c r="E238" s="25">
        <v>500000</v>
      </c>
      <c r="F238" s="24" t="s">
        <v>840</v>
      </c>
      <c r="G238" s="26"/>
      <c r="H238" s="26"/>
      <c r="I238" s="26"/>
      <c r="J238" s="24"/>
      <c r="K238" s="24"/>
      <c r="L238" s="24"/>
      <c r="M238" s="24"/>
      <c r="N238" s="24"/>
      <c r="O238" s="25">
        <f t="shared" si="142"/>
        <v>50000</v>
      </c>
      <c r="P238" s="25">
        <f t="shared" si="143"/>
        <v>150000</v>
      </c>
      <c r="Q238" s="25">
        <f t="shared" si="144"/>
        <v>150000</v>
      </c>
      <c r="R238" s="25">
        <f t="shared" si="145"/>
        <v>150000</v>
      </c>
    </row>
    <row r="239" spans="1:30" ht="57" thickBot="1" x14ac:dyDescent="0.25">
      <c r="A239" s="18" t="s">
        <v>691</v>
      </c>
      <c r="B239" s="18" t="s">
        <v>835</v>
      </c>
      <c r="C239" s="19" t="s">
        <v>845</v>
      </c>
      <c r="D239" s="19" t="s">
        <v>842</v>
      </c>
      <c r="E239" s="20">
        <f>E240+E241</f>
        <v>4500000</v>
      </c>
      <c r="F239" s="19" t="s">
        <v>840</v>
      </c>
      <c r="G239" s="18"/>
      <c r="H239" s="18"/>
      <c r="I239" s="18"/>
      <c r="J239" s="19"/>
      <c r="K239" s="19"/>
      <c r="L239" s="19"/>
      <c r="M239" s="19"/>
      <c r="N239" s="19"/>
      <c r="O239" s="20">
        <f t="shared" si="142"/>
        <v>450000</v>
      </c>
      <c r="P239" s="20">
        <f t="shared" si="143"/>
        <v>1350000</v>
      </c>
      <c r="Q239" s="20">
        <f t="shared" si="144"/>
        <v>1350000</v>
      </c>
      <c r="R239" s="20">
        <f t="shared" si="145"/>
        <v>1350000</v>
      </c>
    </row>
    <row r="240" spans="1:30" s="27" customFormat="1" ht="38.25" thickBot="1" x14ac:dyDescent="0.25">
      <c r="A240" s="22" t="s">
        <v>391</v>
      </c>
      <c r="B240" s="22" t="s">
        <v>415</v>
      </c>
      <c r="C240" s="24" t="s">
        <v>845</v>
      </c>
      <c r="D240" s="19" t="s">
        <v>842</v>
      </c>
      <c r="E240" s="25">
        <v>500000</v>
      </c>
      <c r="F240" s="24" t="s">
        <v>840</v>
      </c>
      <c r="G240" s="26"/>
      <c r="H240" s="26"/>
      <c r="I240" s="26"/>
      <c r="J240" s="24"/>
      <c r="K240" s="24"/>
      <c r="L240" s="24"/>
      <c r="M240" s="24"/>
      <c r="N240" s="24"/>
      <c r="O240" s="25">
        <f t="shared" si="142"/>
        <v>50000</v>
      </c>
      <c r="P240" s="25">
        <f t="shared" si="143"/>
        <v>150000</v>
      </c>
      <c r="Q240" s="25">
        <f t="shared" si="144"/>
        <v>150000</v>
      </c>
      <c r="R240" s="25">
        <f t="shared" si="145"/>
        <v>150000</v>
      </c>
    </row>
    <row r="241" spans="1:30" s="27" customFormat="1" ht="75.75" thickBot="1" x14ac:dyDescent="0.25">
      <c r="A241" s="22" t="s">
        <v>391</v>
      </c>
      <c r="B241" s="22" t="s">
        <v>939</v>
      </c>
      <c r="C241" s="24" t="s">
        <v>940</v>
      </c>
      <c r="D241" s="19" t="s">
        <v>842</v>
      </c>
      <c r="E241" s="25">
        <v>4000000</v>
      </c>
      <c r="F241" s="24" t="s">
        <v>840</v>
      </c>
      <c r="G241" s="26"/>
      <c r="H241" s="26"/>
      <c r="I241" s="26"/>
      <c r="J241" s="24"/>
      <c r="K241" s="24"/>
      <c r="L241" s="24"/>
      <c r="M241" s="24"/>
      <c r="N241" s="24"/>
      <c r="O241" s="25">
        <f t="shared" si="142"/>
        <v>400000</v>
      </c>
      <c r="P241" s="25">
        <f t="shared" si="143"/>
        <v>1200000</v>
      </c>
      <c r="Q241" s="25">
        <f t="shared" si="144"/>
        <v>1200000</v>
      </c>
      <c r="R241" s="25">
        <f t="shared" si="145"/>
        <v>1200000</v>
      </c>
    </row>
    <row r="242" spans="1:30" ht="38.25" thickBot="1" x14ac:dyDescent="0.25">
      <c r="A242" s="18" t="s">
        <v>692</v>
      </c>
      <c r="B242" s="18" t="s">
        <v>414</v>
      </c>
      <c r="C242" s="19" t="s">
        <v>845</v>
      </c>
      <c r="D242" s="19" t="s">
        <v>842</v>
      </c>
      <c r="E242" s="20">
        <v>200000</v>
      </c>
      <c r="F242" s="19" t="s">
        <v>840</v>
      </c>
      <c r="G242" s="18"/>
      <c r="H242" s="18"/>
      <c r="I242" s="18"/>
      <c r="J242" s="19"/>
      <c r="K242" s="19"/>
      <c r="L242" s="19"/>
      <c r="M242" s="19"/>
      <c r="N242" s="19"/>
      <c r="O242" s="20">
        <f t="shared" si="142"/>
        <v>20000</v>
      </c>
      <c r="P242" s="20">
        <f t="shared" si="143"/>
        <v>60000</v>
      </c>
      <c r="Q242" s="20">
        <f t="shared" si="144"/>
        <v>60000</v>
      </c>
      <c r="R242" s="20">
        <f t="shared" si="145"/>
        <v>60000</v>
      </c>
    </row>
    <row r="243" spans="1:30" ht="59.25" customHeight="1" thickBot="1" x14ac:dyDescent="0.25">
      <c r="A243" s="62" t="s">
        <v>167</v>
      </c>
      <c r="B243" s="63" t="s">
        <v>170</v>
      </c>
      <c r="C243" s="58" t="s">
        <v>845</v>
      </c>
      <c r="D243" s="58" t="s">
        <v>842</v>
      </c>
      <c r="E243" s="60">
        <f>SUM(E245,E290,E340,E350)</f>
        <v>173620000</v>
      </c>
      <c r="F243" s="58" t="s">
        <v>389</v>
      </c>
      <c r="G243" s="4" t="s">
        <v>478</v>
      </c>
      <c r="H243" s="5" t="s">
        <v>479</v>
      </c>
      <c r="I243" s="5" t="s">
        <v>471</v>
      </c>
      <c r="J243" s="6">
        <v>0</v>
      </c>
      <c r="K243" s="6">
        <v>1</v>
      </c>
      <c r="L243" s="6">
        <v>5</v>
      </c>
      <c r="M243" s="6">
        <v>10</v>
      </c>
      <c r="N243" s="6">
        <v>15</v>
      </c>
      <c r="O243" s="60">
        <f>SUM(O245,O290,O340,O350)</f>
        <v>17820000</v>
      </c>
      <c r="P243" s="60">
        <f t="shared" ref="P243:R243" si="146">SUM(P245,P290,P340,P350)</f>
        <v>52045000</v>
      </c>
      <c r="Q243" s="60">
        <f t="shared" si="146"/>
        <v>51890000</v>
      </c>
      <c r="R243" s="60">
        <f t="shared" si="146"/>
        <v>51865000</v>
      </c>
    </row>
    <row r="244" spans="1:30" ht="94.5" thickBot="1" x14ac:dyDescent="0.25">
      <c r="A244" s="63"/>
      <c r="B244" s="63"/>
      <c r="C244" s="59"/>
      <c r="D244" s="59"/>
      <c r="E244" s="61"/>
      <c r="F244" s="59"/>
      <c r="G244" s="4" t="s">
        <v>480</v>
      </c>
      <c r="H244" s="5" t="s">
        <v>481</v>
      </c>
      <c r="I244" s="5" t="s">
        <v>482</v>
      </c>
      <c r="J244" s="6">
        <v>0</v>
      </c>
      <c r="K244" s="6">
        <v>5</v>
      </c>
      <c r="L244" s="6">
        <v>15</v>
      </c>
      <c r="M244" s="6">
        <v>30</v>
      </c>
      <c r="N244" s="6">
        <v>60</v>
      </c>
      <c r="O244" s="61"/>
      <c r="P244" s="61"/>
      <c r="Q244" s="61"/>
      <c r="R244" s="61"/>
    </row>
    <row r="245" spans="1:30" s="11" customFormat="1" ht="57" thickBot="1" x14ac:dyDescent="0.25">
      <c r="A245" s="72" t="s">
        <v>168</v>
      </c>
      <c r="B245" s="73" t="s">
        <v>540</v>
      </c>
      <c r="C245" s="56" t="s">
        <v>845</v>
      </c>
      <c r="D245" s="56" t="s">
        <v>842</v>
      </c>
      <c r="E245" s="54">
        <f>SUM(E247,E256,E272,E277)</f>
        <v>109570000</v>
      </c>
      <c r="F245" s="56" t="s">
        <v>389</v>
      </c>
      <c r="G245" s="8" t="s">
        <v>543</v>
      </c>
      <c r="H245" s="9" t="s">
        <v>544</v>
      </c>
      <c r="I245" s="9" t="s">
        <v>484</v>
      </c>
      <c r="J245" s="10">
        <v>35</v>
      </c>
      <c r="K245" s="10">
        <v>36</v>
      </c>
      <c r="L245" s="10">
        <v>40</v>
      </c>
      <c r="M245" s="10">
        <v>50</v>
      </c>
      <c r="N245" s="10">
        <v>60</v>
      </c>
      <c r="O245" s="54">
        <f>SUM(O247,O256,O272,O277)</f>
        <v>10957000</v>
      </c>
      <c r="P245" s="54">
        <f t="shared" ref="P245:R245" si="147">SUM(P247,P256,P272,P277)</f>
        <v>32871000</v>
      </c>
      <c r="Q245" s="54">
        <f t="shared" si="147"/>
        <v>32871000</v>
      </c>
      <c r="R245" s="54">
        <f t="shared" si="147"/>
        <v>32871000</v>
      </c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s="11" customFormat="1" ht="57" thickBot="1" x14ac:dyDescent="0.25">
      <c r="A246" s="72"/>
      <c r="B246" s="73"/>
      <c r="C246" s="57"/>
      <c r="D246" s="57"/>
      <c r="E246" s="55"/>
      <c r="F246" s="57"/>
      <c r="G246" s="8" t="s">
        <v>541</v>
      </c>
      <c r="H246" s="9" t="s">
        <v>542</v>
      </c>
      <c r="I246" s="9" t="s">
        <v>471</v>
      </c>
      <c r="J246" s="10">
        <v>0</v>
      </c>
      <c r="K246" s="10">
        <v>5</v>
      </c>
      <c r="L246" s="10">
        <v>15</v>
      </c>
      <c r="M246" s="10">
        <v>25</v>
      </c>
      <c r="N246" s="10">
        <v>40</v>
      </c>
      <c r="O246" s="55"/>
      <c r="P246" s="55"/>
      <c r="Q246" s="55"/>
      <c r="R246" s="55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57" thickBot="1" x14ac:dyDescent="0.25">
      <c r="A247" s="12" t="s">
        <v>169</v>
      </c>
      <c r="B247" s="13" t="s">
        <v>171</v>
      </c>
      <c r="C247" s="14" t="s">
        <v>892</v>
      </c>
      <c r="D247" s="14" t="s">
        <v>842</v>
      </c>
      <c r="E247" s="15">
        <f>SUM(E248,E251,E252,E253,E254,E255)</f>
        <v>1220000</v>
      </c>
      <c r="F247" s="14" t="s">
        <v>840</v>
      </c>
      <c r="G247" s="13"/>
      <c r="H247" s="16"/>
      <c r="I247" s="16"/>
      <c r="J247" s="17"/>
      <c r="K247" s="17"/>
      <c r="L247" s="17"/>
      <c r="M247" s="17"/>
      <c r="N247" s="17"/>
      <c r="O247" s="15">
        <f>SUM(O248,O251,O252,O253,O254,O255)</f>
        <v>122000</v>
      </c>
      <c r="P247" s="15">
        <f t="shared" ref="P247:R247" si="148">SUM(P248,P251,P252,P253,P254,P255)</f>
        <v>366000</v>
      </c>
      <c r="Q247" s="15">
        <f t="shared" si="148"/>
        <v>366000</v>
      </c>
      <c r="R247" s="15">
        <f t="shared" si="148"/>
        <v>366000</v>
      </c>
    </row>
    <row r="248" spans="1:30" ht="38.25" thickBot="1" x14ac:dyDescent="0.25">
      <c r="A248" s="18" t="s">
        <v>693</v>
      </c>
      <c r="B248" s="18" t="s">
        <v>341</v>
      </c>
      <c r="C248" s="19" t="s">
        <v>892</v>
      </c>
      <c r="D248" s="19" t="s">
        <v>842</v>
      </c>
      <c r="E248" s="20">
        <f>SUM(E249:E250)</f>
        <v>820000</v>
      </c>
      <c r="F248" s="19" t="s">
        <v>840</v>
      </c>
      <c r="G248" s="18"/>
      <c r="H248" s="18"/>
      <c r="I248" s="18"/>
      <c r="J248" s="19"/>
      <c r="K248" s="19"/>
      <c r="L248" s="19"/>
      <c r="M248" s="19"/>
      <c r="N248" s="19"/>
      <c r="O248" s="20">
        <f t="shared" ref="O248:O255" si="149">E248*0.1</f>
        <v>82000</v>
      </c>
      <c r="P248" s="20">
        <f t="shared" ref="P248:P255" si="150">E248*0.3</f>
        <v>246000</v>
      </c>
      <c r="Q248" s="20">
        <f t="shared" ref="Q248:Q255" si="151">E248*0.3</f>
        <v>246000</v>
      </c>
      <c r="R248" s="20">
        <f t="shared" ref="R248:R255" si="152">E248*0.3</f>
        <v>246000</v>
      </c>
    </row>
    <row r="249" spans="1:30" s="27" customFormat="1" ht="38.25" thickBot="1" x14ac:dyDescent="0.25">
      <c r="A249" s="22" t="s">
        <v>391</v>
      </c>
      <c r="B249" s="22" t="s">
        <v>408</v>
      </c>
      <c r="C249" s="24" t="s">
        <v>892</v>
      </c>
      <c r="D249" s="19" t="s">
        <v>842</v>
      </c>
      <c r="E249" s="25">
        <v>470000</v>
      </c>
      <c r="F249" s="24" t="s">
        <v>840</v>
      </c>
      <c r="G249" s="26"/>
      <c r="H249" s="26"/>
      <c r="I249" s="26"/>
      <c r="J249" s="24"/>
      <c r="K249" s="24"/>
      <c r="L249" s="24"/>
      <c r="M249" s="24"/>
      <c r="N249" s="24"/>
      <c r="O249" s="25">
        <f t="shared" si="149"/>
        <v>47000</v>
      </c>
      <c r="P249" s="25">
        <f t="shared" si="150"/>
        <v>141000</v>
      </c>
      <c r="Q249" s="25">
        <f t="shared" si="151"/>
        <v>141000</v>
      </c>
      <c r="R249" s="25">
        <f t="shared" si="152"/>
        <v>141000</v>
      </c>
    </row>
    <row r="250" spans="1:30" s="27" customFormat="1" ht="38.25" thickBot="1" x14ac:dyDescent="0.25">
      <c r="A250" s="22" t="s">
        <v>391</v>
      </c>
      <c r="B250" s="22" t="s">
        <v>407</v>
      </c>
      <c r="C250" s="24" t="s">
        <v>892</v>
      </c>
      <c r="D250" s="19" t="s">
        <v>842</v>
      </c>
      <c r="E250" s="25">
        <v>350000</v>
      </c>
      <c r="F250" s="24" t="s">
        <v>840</v>
      </c>
      <c r="G250" s="26"/>
      <c r="H250" s="26"/>
      <c r="I250" s="26"/>
      <c r="J250" s="24"/>
      <c r="K250" s="24"/>
      <c r="L250" s="24"/>
      <c r="M250" s="24"/>
      <c r="N250" s="24"/>
      <c r="O250" s="25">
        <f t="shared" si="149"/>
        <v>35000</v>
      </c>
      <c r="P250" s="25">
        <f t="shared" si="150"/>
        <v>105000</v>
      </c>
      <c r="Q250" s="25">
        <f t="shared" si="151"/>
        <v>105000</v>
      </c>
      <c r="R250" s="25">
        <f t="shared" si="152"/>
        <v>105000</v>
      </c>
    </row>
    <row r="251" spans="1:30" ht="38.25" thickBot="1" x14ac:dyDescent="0.25">
      <c r="A251" s="18" t="s">
        <v>694</v>
      </c>
      <c r="B251" s="18" t="s">
        <v>342</v>
      </c>
      <c r="C251" s="19" t="s">
        <v>892</v>
      </c>
      <c r="D251" s="19" t="s">
        <v>842</v>
      </c>
      <c r="E251" s="20">
        <v>100000</v>
      </c>
      <c r="F251" s="19" t="s">
        <v>840</v>
      </c>
      <c r="G251" s="18"/>
      <c r="H251" s="18"/>
      <c r="I251" s="18"/>
      <c r="J251" s="19"/>
      <c r="K251" s="19"/>
      <c r="L251" s="19"/>
      <c r="M251" s="19"/>
      <c r="N251" s="19"/>
      <c r="O251" s="20">
        <f t="shared" si="149"/>
        <v>10000</v>
      </c>
      <c r="P251" s="20">
        <f t="shared" si="150"/>
        <v>30000</v>
      </c>
      <c r="Q251" s="20">
        <f t="shared" si="151"/>
        <v>30000</v>
      </c>
      <c r="R251" s="20">
        <f t="shared" si="152"/>
        <v>30000</v>
      </c>
    </row>
    <row r="252" spans="1:30" ht="38.25" thickBot="1" x14ac:dyDescent="0.25">
      <c r="A252" s="18" t="s">
        <v>695</v>
      </c>
      <c r="B252" s="18" t="s">
        <v>343</v>
      </c>
      <c r="C252" s="19" t="s">
        <v>892</v>
      </c>
      <c r="D252" s="19" t="s">
        <v>842</v>
      </c>
      <c r="E252" s="20">
        <v>100000</v>
      </c>
      <c r="F252" s="19" t="s">
        <v>840</v>
      </c>
      <c r="G252" s="18"/>
      <c r="H252" s="18"/>
      <c r="I252" s="18"/>
      <c r="J252" s="19"/>
      <c r="K252" s="19"/>
      <c r="L252" s="19"/>
      <c r="M252" s="19"/>
      <c r="N252" s="19"/>
      <c r="O252" s="20">
        <f t="shared" si="149"/>
        <v>10000</v>
      </c>
      <c r="P252" s="20">
        <f t="shared" si="150"/>
        <v>30000</v>
      </c>
      <c r="Q252" s="20">
        <f t="shared" si="151"/>
        <v>30000</v>
      </c>
      <c r="R252" s="20">
        <f t="shared" si="152"/>
        <v>30000</v>
      </c>
    </row>
    <row r="253" spans="1:30" ht="57" thickBot="1" x14ac:dyDescent="0.25">
      <c r="A253" s="18" t="s">
        <v>696</v>
      </c>
      <c r="B253" s="18" t="s">
        <v>172</v>
      </c>
      <c r="C253" s="19" t="s">
        <v>892</v>
      </c>
      <c r="D253" s="19" t="s">
        <v>842</v>
      </c>
      <c r="E253" s="20">
        <v>100000</v>
      </c>
      <c r="F253" s="19" t="s">
        <v>840</v>
      </c>
      <c r="G253" s="18"/>
      <c r="H253" s="18"/>
      <c r="I253" s="18"/>
      <c r="J253" s="19"/>
      <c r="K253" s="19"/>
      <c r="L253" s="19"/>
      <c r="M253" s="19"/>
      <c r="N253" s="19"/>
      <c r="O253" s="20">
        <f t="shared" si="149"/>
        <v>10000</v>
      </c>
      <c r="P253" s="20">
        <f t="shared" si="150"/>
        <v>30000</v>
      </c>
      <c r="Q253" s="20">
        <f t="shared" si="151"/>
        <v>30000</v>
      </c>
      <c r="R253" s="20">
        <f t="shared" si="152"/>
        <v>30000</v>
      </c>
    </row>
    <row r="254" spans="1:30" ht="75.75" thickBot="1" x14ac:dyDescent="0.25">
      <c r="A254" s="18" t="s">
        <v>697</v>
      </c>
      <c r="B254" s="18" t="s">
        <v>173</v>
      </c>
      <c r="C254" s="19" t="s">
        <v>892</v>
      </c>
      <c r="D254" s="19" t="s">
        <v>842</v>
      </c>
      <c r="E254" s="20">
        <v>50000</v>
      </c>
      <c r="F254" s="19" t="s">
        <v>840</v>
      </c>
      <c r="G254" s="18"/>
      <c r="H254" s="18"/>
      <c r="I254" s="18"/>
      <c r="J254" s="19"/>
      <c r="K254" s="19"/>
      <c r="L254" s="19"/>
      <c r="M254" s="19"/>
      <c r="N254" s="19"/>
      <c r="O254" s="20">
        <f t="shared" si="149"/>
        <v>5000</v>
      </c>
      <c r="P254" s="20">
        <f t="shared" si="150"/>
        <v>15000</v>
      </c>
      <c r="Q254" s="20">
        <f t="shared" si="151"/>
        <v>15000</v>
      </c>
      <c r="R254" s="20">
        <f t="shared" si="152"/>
        <v>15000</v>
      </c>
    </row>
    <row r="255" spans="1:30" ht="38.25" thickBot="1" x14ac:dyDescent="0.25">
      <c r="A255" s="18" t="s">
        <v>698</v>
      </c>
      <c r="B255" s="18" t="s">
        <v>344</v>
      </c>
      <c r="C255" s="19" t="s">
        <v>892</v>
      </c>
      <c r="D255" s="19" t="s">
        <v>842</v>
      </c>
      <c r="E255" s="20">
        <v>50000</v>
      </c>
      <c r="F255" s="19" t="s">
        <v>384</v>
      </c>
      <c r="G255" s="18"/>
      <c r="H255" s="18"/>
      <c r="I255" s="18"/>
      <c r="J255" s="19"/>
      <c r="K255" s="19"/>
      <c r="L255" s="19"/>
      <c r="M255" s="19"/>
      <c r="N255" s="19"/>
      <c r="O255" s="20">
        <f t="shared" si="149"/>
        <v>5000</v>
      </c>
      <c r="P255" s="20">
        <f t="shared" si="150"/>
        <v>15000</v>
      </c>
      <c r="Q255" s="20">
        <f t="shared" si="151"/>
        <v>15000</v>
      </c>
      <c r="R255" s="20">
        <f t="shared" si="152"/>
        <v>15000</v>
      </c>
    </row>
    <row r="256" spans="1:30" ht="38.25" thickBot="1" x14ac:dyDescent="0.25">
      <c r="A256" s="12" t="s">
        <v>174</v>
      </c>
      <c r="B256" s="13" t="s">
        <v>175</v>
      </c>
      <c r="C256" s="14" t="s">
        <v>928</v>
      </c>
      <c r="D256" s="14" t="s">
        <v>842</v>
      </c>
      <c r="E256" s="15">
        <f>SUM(E257,E262,E263,E264,E265,E267,E268,E269,E270,E271)</f>
        <v>75150000</v>
      </c>
      <c r="F256" s="14" t="s">
        <v>840</v>
      </c>
      <c r="G256" s="13"/>
      <c r="H256" s="16"/>
      <c r="I256" s="16"/>
      <c r="J256" s="17"/>
      <c r="K256" s="17"/>
      <c r="L256" s="17"/>
      <c r="M256" s="17"/>
      <c r="N256" s="17"/>
      <c r="O256" s="15">
        <f>SUM(O257,O262,O263,O264,O265,O267,O268,O269,O270,O271)</f>
        <v>7515000</v>
      </c>
      <c r="P256" s="15">
        <f t="shared" ref="P256:Q256" si="153">SUM(P257,P262,P263,P264,P265,P267,P268,P269,P270,P271)</f>
        <v>22545000</v>
      </c>
      <c r="Q256" s="15">
        <f t="shared" si="153"/>
        <v>22545000</v>
      </c>
      <c r="R256" s="15">
        <f>SUM(R257,R262,R263,R264,R265,R267,R268,R269,R270,R271)</f>
        <v>22545000</v>
      </c>
    </row>
    <row r="257" spans="1:18" ht="57" thickBot="1" x14ac:dyDescent="0.25">
      <c r="A257" s="18" t="s">
        <v>699</v>
      </c>
      <c r="B257" s="18" t="s">
        <v>346</v>
      </c>
      <c r="C257" s="19" t="s">
        <v>928</v>
      </c>
      <c r="D257" s="19" t="s">
        <v>842</v>
      </c>
      <c r="E257" s="20">
        <f>SUM(E258:E261)</f>
        <v>28000000</v>
      </c>
      <c r="F257" s="19" t="s">
        <v>840</v>
      </c>
      <c r="G257" s="18"/>
      <c r="H257" s="18"/>
      <c r="I257" s="18"/>
      <c r="J257" s="19"/>
      <c r="K257" s="19"/>
      <c r="L257" s="19"/>
      <c r="M257" s="19"/>
      <c r="N257" s="19"/>
      <c r="O257" s="20">
        <f t="shared" ref="O257:O271" si="154">E257*0.1</f>
        <v>2800000</v>
      </c>
      <c r="P257" s="20">
        <f t="shared" ref="P257:P271" si="155">E257*0.3</f>
        <v>8400000</v>
      </c>
      <c r="Q257" s="20">
        <f t="shared" ref="Q257:Q271" si="156">E257*0.3</f>
        <v>8400000</v>
      </c>
      <c r="R257" s="20">
        <f t="shared" ref="R257:R271" si="157">E257*0.3</f>
        <v>8400000</v>
      </c>
    </row>
    <row r="258" spans="1:18" s="27" customFormat="1" ht="38.25" thickBot="1" x14ac:dyDescent="0.25">
      <c r="A258" s="22" t="s">
        <v>391</v>
      </c>
      <c r="B258" s="22" t="s">
        <v>400</v>
      </c>
      <c r="C258" s="24" t="s">
        <v>928</v>
      </c>
      <c r="D258" s="19" t="s">
        <v>842</v>
      </c>
      <c r="E258" s="25">
        <v>4000000</v>
      </c>
      <c r="F258" s="24" t="s">
        <v>840</v>
      </c>
      <c r="G258" s="26"/>
      <c r="H258" s="26"/>
      <c r="I258" s="26"/>
      <c r="J258" s="24"/>
      <c r="K258" s="24"/>
      <c r="L258" s="24"/>
      <c r="M258" s="24"/>
      <c r="N258" s="24"/>
      <c r="O258" s="25">
        <f t="shared" si="154"/>
        <v>400000</v>
      </c>
      <c r="P258" s="25">
        <f t="shared" si="155"/>
        <v>1200000</v>
      </c>
      <c r="Q258" s="25">
        <f t="shared" si="156"/>
        <v>1200000</v>
      </c>
      <c r="R258" s="25">
        <f t="shared" si="157"/>
        <v>1200000</v>
      </c>
    </row>
    <row r="259" spans="1:18" s="27" customFormat="1" ht="75.75" thickBot="1" x14ac:dyDescent="0.25">
      <c r="A259" s="22" t="s">
        <v>391</v>
      </c>
      <c r="B259" s="22" t="s">
        <v>401</v>
      </c>
      <c r="C259" s="24" t="s">
        <v>928</v>
      </c>
      <c r="D259" s="19" t="s">
        <v>842</v>
      </c>
      <c r="E259" s="25">
        <v>4000000</v>
      </c>
      <c r="F259" s="24" t="s">
        <v>840</v>
      </c>
      <c r="G259" s="26"/>
      <c r="H259" s="26"/>
      <c r="I259" s="26"/>
      <c r="J259" s="24"/>
      <c r="K259" s="24"/>
      <c r="L259" s="24"/>
      <c r="M259" s="24"/>
      <c r="N259" s="24"/>
      <c r="O259" s="25">
        <f t="shared" si="154"/>
        <v>400000</v>
      </c>
      <c r="P259" s="25">
        <f t="shared" si="155"/>
        <v>1200000</v>
      </c>
      <c r="Q259" s="25">
        <f t="shared" si="156"/>
        <v>1200000</v>
      </c>
      <c r="R259" s="25">
        <f t="shared" si="157"/>
        <v>1200000</v>
      </c>
    </row>
    <row r="260" spans="1:18" s="27" customFormat="1" ht="38.25" thickBot="1" x14ac:dyDescent="0.25">
      <c r="A260" s="22" t="s">
        <v>391</v>
      </c>
      <c r="B260" s="22" t="s">
        <v>403</v>
      </c>
      <c r="C260" s="24" t="s">
        <v>928</v>
      </c>
      <c r="D260" s="19" t="s">
        <v>842</v>
      </c>
      <c r="E260" s="25">
        <v>10000000</v>
      </c>
      <c r="F260" s="24" t="s">
        <v>840</v>
      </c>
      <c r="G260" s="26"/>
      <c r="H260" s="26"/>
      <c r="I260" s="26"/>
      <c r="J260" s="24"/>
      <c r="K260" s="24"/>
      <c r="L260" s="24"/>
      <c r="M260" s="24"/>
      <c r="N260" s="24"/>
      <c r="O260" s="25">
        <f t="shared" si="154"/>
        <v>1000000</v>
      </c>
      <c r="P260" s="25">
        <f t="shared" si="155"/>
        <v>3000000</v>
      </c>
      <c r="Q260" s="25">
        <f t="shared" si="156"/>
        <v>3000000</v>
      </c>
      <c r="R260" s="25">
        <f t="shared" si="157"/>
        <v>3000000</v>
      </c>
    </row>
    <row r="261" spans="1:18" s="27" customFormat="1" ht="38.25" thickBot="1" x14ac:dyDescent="0.25">
      <c r="A261" s="22" t="s">
        <v>391</v>
      </c>
      <c r="B261" s="22" t="s">
        <v>404</v>
      </c>
      <c r="C261" s="24" t="s">
        <v>928</v>
      </c>
      <c r="D261" s="19" t="s">
        <v>842</v>
      </c>
      <c r="E261" s="25">
        <v>10000000</v>
      </c>
      <c r="F261" s="24" t="s">
        <v>840</v>
      </c>
      <c r="G261" s="26"/>
      <c r="H261" s="26"/>
      <c r="I261" s="26"/>
      <c r="J261" s="24"/>
      <c r="K261" s="24"/>
      <c r="L261" s="24"/>
      <c r="M261" s="24"/>
      <c r="N261" s="24"/>
      <c r="O261" s="25">
        <f t="shared" si="154"/>
        <v>1000000</v>
      </c>
      <c r="P261" s="25">
        <f t="shared" si="155"/>
        <v>3000000</v>
      </c>
      <c r="Q261" s="25">
        <f t="shared" si="156"/>
        <v>3000000</v>
      </c>
      <c r="R261" s="25">
        <f t="shared" si="157"/>
        <v>3000000</v>
      </c>
    </row>
    <row r="262" spans="1:18" ht="38.25" thickBot="1" x14ac:dyDescent="0.25">
      <c r="A262" s="18" t="s">
        <v>700</v>
      </c>
      <c r="B262" s="18" t="s">
        <v>345</v>
      </c>
      <c r="C262" s="19" t="s">
        <v>928</v>
      </c>
      <c r="D262" s="19" t="s">
        <v>842</v>
      </c>
      <c r="E262" s="20">
        <v>1000000</v>
      </c>
      <c r="F262" s="19" t="s">
        <v>840</v>
      </c>
      <c r="G262" s="18"/>
      <c r="H262" s="18"/>
      <c r="I262" s="18"/>
      <c r="J262" s="19"/>
      <c r="K262" s="19"/>
      <c r="L262" s="19"/>
      <c r="M262" s="19"/>
      <c r="N262" s="19"/>
      <c r="O262" s="20">
        <f t="shared" si="154"/>
        <v>100000</v>
      </c>
      <c r="P262" s="20">
        <f t="shared" si="155"/>
        <v>300000</v>
      </c>
      <c r="Q262" s="20">
        <f t="shared" si="156"/>
        <v>300000</v>
      </c>
      <c r="R262" s="20">
        <f t="shared" si="157"/>
        <v>300000</v>
      </c>
    </row>
    <row r="263" spans="1:18" ht="38.25" thickBot="1" x14ac:dyDescent="0.25">
      <c r="A263" s="18" t="s">
        <v>701</v>
      </c>
      <c r="B263" s="18" t="s">
        <v>176</v>
      </c>
      <c r="C263" s="19" t="s">
        <v>928</v>
      </c>
      <c r="D263" s="19" t="s">
        <v>842</v>
      </c>
      <c r="E263" s="20">
        <v>1000000</v>
      </c>
      <c r="F263" s="19" t="s">
        <v>840</v>
      </c>
      <c r="G263" s="18"/>
      <c r="H263" s="18"/>
      <c r="I263" s="18"/>
      <c r="J263" s="19"/>
      <c r="K263" s="19"/>
      <c r="L263" s="19"/>
      <c r="M263" s="19"/>
      <c r="N263" s="19"/>
      <c r="O263" s="20">
        <f t="shared" si="154"/>
        <v>100000</v>
      </c>
      <c r="P263" s="20">
        <f t="shared" si="155"/>
        <v>300000</v>
      </c>
      <c r="Q263" s="20">
        <f t="shared" si="156"/>
        <v>300000</v>
      </c>
      <c r="R263" s="20">
        <f t="shared" si="157"/>
        <v>300000</v>
      </c>
    </row>
    <row r="264" spans="1:18" ht="57" thickBot="1" x14ac:dyDescent="0.25">
      <c r="A264" s="18" t="s">
        <v>702</v>
      </c>
      <c r="B264" s="18" t="s">
        <v>177</v>
      </c>
      <c r="C264" s="19" t="s">
        <v>928</v>
      </c>
      <c r="D264" s="19" t="s">
        <v>842</v>
      </c>
      <c r="E264" s="20">
        <v>50000</v>
      </c>
      <c r="F264" s="19" t="s">
        <v>840</v>
      </c>
      <c r="G264" s="18"/>
      <c r="H264" s="18"/>
      <c r="I264" s="18"/>
      <c r="J264" s="19"/>
      <c r="K264" s="19"/>
      <c r="L264" s="19"/>
      <c r="M264" s="19"/>
      <c r="N264" s="19"/>
      <c r="O264" s="20">
        <f t="shared" si="154"/>
        <v>5000</v>
      </c>
      <c r="P264" s="20">
        <f t="shared" si="155"/>
        <v>15000</v>
      </c>
      <c r="Q264" s="20">
        <f t="shared" si="156"/>
        <v>15000</v>
      </c>
      <c r="R264" s="20">
        <f t="shared" si="157"/>
        <v>15000</v>
      </c>
    </row>
    <row r="265" spans="1:18" ht="75.75" thickBot="1" x14ac:dyDescent="0.25">
      <c r="A265" s="18" t="s">
        <v>703</v>
      </c>
      <c r="B265" s="18" t="s">
        <v>347</v>
      </c>
      <c r="C265" s="19" t="s">
        <v>928</v>
      </c>
      <c r="D265" s="19" t="s">
        <v>842</v>
      </c>
      <c r="E265" s="20">
        <f>E266</f>
        <v>5000000</v>
      </c>
      <c r="F265" s="19" t="s">
        <v>840</v>
      </c>
      <c r="G265" s="18"/>
      <c r="H265" s="18"/>
      <c r="I265" s="18"/>
      <c r="J265" s="19"/>
      <c r="K265" s="19"/>
      <c r="L265" s="19"/>
      <c r="M265" s="19"/>
      <c r="N265" s="19"/>
      <c r="O265" s="20">
        <f t="shared" si="154"/>
        <v>500000</v>
      </c>
      <c r="P265" s="20">
        <f t="shared" si="155"/>
        <v>1500000</v>
      </c>
      <c r="Q265" s="20">
        <f t="shared" si="156"/>
        <v>1500000</v>
      </c>
      <c r="R265" s="20">
        <f t="shared" si="157"/>
        <v>1500000</v>
      </c>
    </row>
    <row r="266" spans="1:18" s="27" customFormat="1" ht="38.25" thickBot="1" x14ac:dyDescent="0.25">
      <c r="A266" s="22" t="s">
        <v>391</v>
      </c>
      <c r="B266" s="22" t="s">
        <v>402</v>
      </c>
      <c r="C266" s="24" t="s">
        <v>928</v>
      </c>
      <c r="D266" s="19" t="s">
        <v>842</v>
      </c>
      <c r="E266" s="25">
        <v>5000000</v>
      </c>
      <c r="F266" s="24" t="s">
        <v>840</v>
      </c>
      <c r="G266" s="26"/>
      <c r="H266" s="26"/>
      <c r="I266" s="26"/>
      <c r="J266" s="24"/>
      <c r="K266" s="24"/>
      <c r="L266" s="24"/>
      <c r="M266" s="24"/>
      <c r="N266" s="24"/>
      <c r="O266" s="25">
        <f t="shared" si="154"/>
        <v>500000</v>
      </c>
      <c r="P266" s="25">
        <f t="shared" si="155"/>
        <v>1500000</v>
      </c>
      <c r="Q266" s="25">
        <f t="shared" si="156"/>
        <v>1500000</v>
      </c>
      <c r="R266" s="25">
        <f t="shared" si="157"/>
        <v>1500000</v>
      </c>
    </row>
    <row r="267" spans="1:18" ht="57" thickBot="1" x14ac:dyDescent="0.25">
      <c r="A267" s="18" t="s">
        <v>704</v>
      </c>
      <c r="B267" s="18" t="s">
        <v>348</v>
      </c>
      <c r="C267" s="19" t="s">
        <v>928</v>
      </c>
      <c r="D267" s="19" t="s">
        <v>842</v>
      </c>
      <c r="E267" s="20">
        <v>10000000</v>
      </c>
      <c r="F267" s="19" t="s">
        <v>840</v>
      </c>
      <c r="G267" s="18"/>
      <c r="H267" s="18"/>
      <c r="I267" s="18"/>
      <c r="J267" s="19"/>
      <c r="K267" s="19"/>
      <c r="L267" s="19"/>
      <c r="M267" s="19"/>
      <c r="N267" s="19"/>
      <c r="O267" s="20">
        <f t="shared" si="154"/>
        <v>1000000</v>
      </c>
      <c r="P267" s="20">
        <f t="shared" si="155"/>
        <v>3000000</v>
      </c>
      <c r="Q267" s="20">
        <f t="shared" si="156"/>
        <v>3000000</v>
      </c>
      <c r="R267" s="20">
        <f t="shared" si="157"/>
        <v>3000000</v>
      </c>
    </row>
    <row r="268" spans="1:18" ht="57" thickBot="1" x14ac:dyDescent="0.25">
      <c r="A268" s="18" t="s">
        <v>705</v>
      </c>
      <c r="B268" s="18" t="s">
        <v>815</v>
      </c>
      <c r="C268" s="19" t="s">
        <v>928</v>
      </c>
      <c r="D268" s="19" t="s">
        <v>842</v>
      </c>
      <c r="E268" s="20">
        <v>20000000</v>
      </c>
      <c r="F268" s="19" t="s">
        <v>840</v>
      </c>
      <c r="G268" s="18"/>
      <c r="H268" s="18"/>
      <c r="I268" s="18"/>
      <c r="J268" s="19"/>
      <c r="K268" s="19"/>
      <c r="L268" s="19"/>
      <c r="M268" s="19"/>
      <c r="N268" s="19"/>
      <c r="O268" s="20">
        <f t="shared" si="154"/>
        <v>2000000</v>
      </c>
      <c r="P268" s="20">
        <f t="shared" si="155"/>
        <v>6000000</v>
      </c>
      <c r="Q268" s="20">
        <f t="shared" si="156"/>
        <v>6000000</v>
      </c>
      <c r="R268" s="20">
        <f t="shared" si="157"/>
        <v>6000000</v>
      </c>
    </row>
    <row r="269" spans="1:18" ht="57" thickBot="1" x14ac:dyDescent="0.25">
      <c r="A269" s="18" t="s">
        <v>706</v>
      </c>
      <c r="B269" s="18" t="s">
        <v>349</v>
      </c>
      <c r="C269" s="19" t="s">
        <v>928</v>
      </c>
      <c r="D269" s="19" t="s">
        <v>842</v>
      </c>
      <c r="E269" s="20">
        <v>5000000</v>
      </c>
      <c r="F269" s="19" t="s">
        <v>840</v>
      </c>
      <c r="G269" s="18"/>
      <c r="H269" s="18"/>
      <c r="I269" s="18"/>
      <c r="J269" s="19"/>
      <c r="K269" s="19"/>
      <c r="L269" s="19"/>
      <c r="M269" s="19"/>
      <c r="N269" s="19"/>
      <c r="O269" s="20">
        <f t="shared" si="154"/>
        <v>500000</v>
      </c>
      <c r="P269" s="20">
        <f t="shared" si="155"/>
        <v>1500000</v>
      </c>
      <c r="Q269" s="20">
        <f t="shared" si="156"/>
        <v>1500000</v>
      </c>
      <c r="R269" s="20">
        <f t="shared" si="157"/>
        <v>1500000</v>
      </c>
    </row>
    <row r="270" spans="1:18" ht="57" thickBot="1" x14ac:dyDescent="0.25">
      <c r="A270" s="18" t="s">
        <v>707</v>
      </c>
      <c r="B270" s="18" t="s">
        <v>350</v>
      </c>
      <c r="C270" s="19" t="s">
        <v>928</v>
      </c>
      <c r="D270" s="19" t="s">
        <v>842</v>
      </c>
      <c r="E270" s="20">
        <v>5000000</v>
      </c>
      <c r="F270" s="19" t="s">
        <v>840</v>
      </c>
      <c r="G270" s="18"/>
      <c r="H270" s="18"/>
      <c r="I270" s="18"/>
      <c r="J270" s="19"/>
      <c r="K270" s="19"/>
      <c r="L270" s="19"/>
      <c r="M270" s="19"/>
      <c r="N270" s="19"/>
      <c r="O270" s="20">
        <f t="shared" si="154"/>
        <v>500000</v>
      </c>
      <c r="P270" s="20">
        <f t="shared" si="155"/>
        <v>1500000</v>
      </c>
      <c r="Q270" s="20">
        <f t="shared" si="156"/>
        <v>1500000</v>
      </c>
      <c r="R270" s="20">
        <f t="shared" si="157"/>
        <v>1500000</v>
      </c>
    </row>
    <row r="271" spans="1:18" ht="57" thickBot="1" x14ac:dyDescent="0.25">
      <c r="A271" s="18" t="s">
        <v>708</v>
      </c>
      <c r="B271" s="18" t="s">
        <v>178</v>
      </c>
      <c r="C271" s="19" t="s">
        <v>928</v>
      </c>
      <c r="D271" s="19" t="s">
        <v>842</v>
      </c>
      <c r="E271" s="20">
        <v>100000</v>
      </c>
      <c r="F271" s="19" t="s">
        <v>840</v>
      </c>
      <c r="G271" s="18"/>
      <c r="H271" s="18"/>
      <c r="I271" s="18"/>
      <c r="J271" s="19"/>
      <c r="K271" s="19"/>
      <c r="L271" s="19"/>
      <c r="M271" s="19"/>
      <c r="N271" s="19"/>
      <c r="O271" s="20">
        <f t="shared" si="154"/>
        <v>10000</v>
      </c>
      <c r="P271" s="20">
        <f t="shared" si="155"/>
        <v>30000</v>
      </c>
      <c r="Q271" s="20">
        <f t="shared" si="156"/>
        <v>30000</v>
      </c>
      <c r="R271" s="20">
        <f t="shared" si="157"/>
        <v>30000</v>
      </c>
    </row>
    <row r="272" spans="1:18" ht="75.75" thickBot="1" x14ac:dyDescent="0.25">
      <c r="A272" s="12" t="s">
        <v>179</v>
      </c>
      <c r="B272" s="13" t="s">
        <v>180</v>
      </c>
      <c r="C272" s="14" t="s">
        <v>845</v>
      </c>
      <c r="D272" s="14" t="s">
        <v>842</v>
      </c>
      <c r="E272" s="15">
        <f>SUM(E273,E274,E275)</f>
        <v>600000</v>
      </c>
      <c r="F272" s="14" t="s">
        <v>386</v>
      </c>
      <c r="G272" s="13"/>
      <c r="H272" s="16"/>
      <c r="I272" s="16"/>
      <c r="J272" s="17"/>
      <c r="K272" s="17"/>
      <c r="L272" s="17"/>
      <c r="M272" s="17"/>
      <c r="N272" s="17"/>
      <c r="O272" s="15">
        <f>SUM(O273,O274,O275)</f>
        <v>60000</v>
      </c>
      <c r="P272" s="15">
        <f t="shared" ref="P272:R272" si="158">SUM(P273,P274,P275)</f>
        <v>180000</v>
      </c>
      <c r="Q272" s="15">
        <f t="shared" si="158"/>
        <v>180000</v>
      </c>
      <c r="R272" s="15">
        <f t="shared" si="158"/>
        <v>180000</v>
      </c>
    </row>
    <row r="273" spans="1:18" ht="94.5" thickBot="1" x14ac:dyDescent="0.25">
      <c r="A273" s="18" t="s">
        <v>709</v>
      </c>
      <c r="B273" s="18" t="s">
        <v>181</v>
      </c>
      <c r="C273" s="19" t="s">
        <v>845</v>
      </c>
      <c r="D273" s="19" t="s">
        <v>842</v>
      </c>
      <c r="E273" s="20">
        <v>200000</v>
      </c>
      <c r="F273" s="19" t="s">
        <v>268</v>
      </c>
      <c r="G273" s="18"/>
      <c r="H273" s="18"/>
      <c r="I273" s="18"/>
      <c r="J273" s="19"/>
      <c r="K273" s="19"/>
      <c r="L273" s="19"/>
      <c r="M273" s="19"/>
      <c r="N273" s="19"/>
      <c r="O273" s="20">
        <f t="shared" ref="O273:O276" si="159">E273*0.1</f>
        <v>20000</v>
      </c>
      <c r="P273" s="20">
        <f t="shared" ref="P273:P276" si="160">E273*0.3</f>
        <v>60000</v>
      </c>
      <c r="Q273" s="20">
        <f t="shared" ref="Q273:Q276" si="161">E273*0.3</f>
        <v>60000</v>
      </c>
      <c r="R273" s="20">
        <f t="shared" ref="R273:R276" si="162">E273*0.3</f>
        <v>60000</v>
      </c>
    </row>
    <row r="274" spans="1:18" ht="150.75" thickBot="1" x14ac:dyDescent="0.25">
      <c r="A274" s="18" t="s">
        <v>710</v>
      </c>
      <c r="B274" s="18" t="s">
        <v>182</v>
      </c>
      <c r="C274" s="19" t="s">
        <v>845</v>
      </c>
      <c r="D274" s="19" t="s">
        <v>842</v>
      </c>
      <c r="E274" s="20">
        <v>200000</v>
      </c>
      <c r="F274" s="19" t="s">
        <v>268</v>
      </c>
      <c r="G274" s="18"/>
      <c r="H274" s="18"/>
      <c r="I274" s="18"/>
      <c r="J274" s="19"/>
      <c r="K274" s="19"/>
      <c r="L274" s="19"/>
      <c r="M274" s="19"/>
      <c r="N274" s="19"/>
      <c r="O274" s="20">
        <f t="shared" si="159"/>
        <v>20000</v>
      </c>
      <c r="P274" s="20">
        <f t="shared" si="160"/>
        <v>60000</v>
      </c>
      <c r="Q274" s="20">
        <f t="shared" si="161"/>
        <v>60000</v>
      </c>
      <c r="R274" s="20">
        <f t="shared" si="162"/>
        <v>60000</v>
      </c>
    </row>
    <row r="275" spans="1:18" ht="19.5" thickBot="1" x14ac:dyDescent="0.25">
      <c r="A275" s="18" t="s">
        <v>711</v>
      </c>
      <c r="B275" s="18" t="s">
        <v>405</v>
      </c>
      <c r="C275" s="19" t="s">
        <v>845</v>
      </c>
      <c r="D275" s="19" t="s">
        <v>842</v>
      </c>
      <c r="E275" s="20">
        <f>E276</f>
        <v>200000</v>
      </c>
      <c r="F275" s="19" t="s">
        <v>386</v>
      </c>
      <c r="G275" s="18"/>
      <c r="H275" s="18"/>
      <c r="I275" s="18"/>
      <c r="J275" s="19"/>
      <c r="K275" s="19"/>
      <c r="L275" s="19"/>
      <c r="M275" s="19"/>
      <c r="N275" s="19"/>
      <c r="O275" s="20">
        <f t="shared" si="159"/>
        <v>20000</v>
      </c>
      <c r="P275" s="20">
        <f t="shared" si="160"/>
        <v>60000</v>
      </c>
      <c r="Q275" s="20">
        <f t="shared" si="161"/>
        <v>60000</v>
      </c>
      <c r="R275" s="20">
        <f t="shared" si="162"/>
        <v>60000</v>
      </c>
    </row>
    <row r="276" spans="1:18" s="27" customFormat="1" ht="57" thickBot="1" x14ac:dyDescent="0.25">
      <c r="A276" s="22" t="s">
        <v>391</v>
      </c>
      <c r="B276" s="22" t="s">
        <v>406</v>
      </c>
      <c r="C276" s="24" t="s">
        <v>845</v>
      </c>
      <c r="D276" s="19" t="s">
        <v>842</v>
      </c>
      <c r="E276" s="25">
        <v>200000</v>
      </c>
      <c r="F276" s="24" t="s">
        <v>386</v>
      </c>
      <c r="G276" s="26"/>
      <c r="H276" s="26"/>
      <c r="I276" s="26"/>
      <c r="J276" s="24"/>
      <c r="K276" s="24"/>
      <c r="L276" s="24"/>
      <c r="M276" s="24"/>
      <c r="N276" s="24"/>
      <c r="O276" s="25">
        <f t="shared" si="159"/>
        <v>20000</v>
      </c>
      <c r="P276" s="25">
        <f t="shared" si="160"/>
        <v>60000</v>
      </c>
      <c r="Q276" s="25">
        <f t="shared" si="161"/>
        <v>60000</v>
      </c>
      <c r="R276" s="25">
        <f t="shared" si="162"/>
        <v>60000</v>
      </c>
    </row>
    <row r="277" spans="1:18" ht="57" thickBot="1" x14ac:dyDescent="0.25">
      <c r="A277" s="12" t="s">
        <v>183</v>
      </c>
      <c r="B277" s="13" t="s">
        <v>184</v>
      </c>
      <c r="C277" s="14" t="s">
        <v>845</v>
      </c>
      <c r="D277" s="14" t="s">
        <v>842</v>
      </c>
      <c r="E277" s="15">
        <f>SUM(E278,E279,E280,E281,E283,E285,E287,E288,E289)</f>
        <v>32600000</v>
      </c>
      <c r="F277" s="14" t="s">
        <v>934</v>
      </c>
      <c r="G277" s="13"/>
      <c r="H277" s="16"/>
      <c r="I277" s="16"/>
      <c r="J277" s="17"/>
      <c r="K277" s="17"/>
      <c r="L277" s="17"/>
      <c r="M277" s="17"/>
      <c r="N277" s="17"/>
      <c r="O277" s="15">
        <f>SUM(O278,O279,O280,O281,O283,O285,O287,O288,O289)</f>
        <v>3260000</v>
      </c>
      <c r="P277" s="15">
        <f t="shared" ref="P277:R277" si="163">SUM(P278,P279,P280,P281,P283,P285,P287,P288,P289)</f>
        <v>9780000</v>
      </c>
      <c r="Q277" s="15">
        <f t="shared" si="163"/>
        <v>9780000</v>
      </c>
      <c r="R277" s="15">
        <f t="shared" si="163"/>
        <v>9780000</v>
      </c>
    </row>
    <row r="278" spans="1:18" ht="94.5" thickBot="1" x14ac:dyDescent="0.25">
      <c r="A278" s="18" t="s">
        <v>712</v>
      </c>
      <c r="B278" s="18" t="s">
        <v>351</v>
      </c>
      <c r="C278" s="19" t="s">
        <v>895</v>
      </c>
      <c r="D278" s="19" t="s">
        <v>842</v>
      </c>
      <c r="E278" s="20">
        <v>20000000</v>
      </c>
      <c r="F278" s="19" t="s">
        <v>893</v>
      </c>
      <c r="G278" s="18"/>
      <c r="H278" s="18"/>
      <c r="I278" s="18"/>
      <c r="J278" s="19"/>
      <c r="K278" s="19"/>
      <c r="L278" s="19"/>
      <c r="M278" s="19"/>
      <c r="N278" s="19"/>
      <c r="O278" s="20">
        <f t="shared" ref="O278:O289" si="164">E278*0.1</f>
        <v>2000000</v>
      </c>
      <c r="P278" s="20">
        <f t="shared" ref="P278:P289" si="165">E278*0.3</f>
        <v>6000000</v>
      </c>
      <c r="Q278" s="20">
        <f t="shared" ref="Q278:Q289" si="166">E278*0.3</f>
        <v>6000000</v>
      </c>
      <c r="R278" s="20">
        <f t="shared" ref="R278:R289" si="167">E278*0.3</f>
        <v>6000000</v>
      </c>
    </row>
    <row r="279" spans="1:18" ht="57" thickBot="1" x14ac:dyDescent="0.25">
      <c r="A279" s="18" t="s">
        <v>713</v>
      </c>
      <c r="B279" s="18" t="s">
        <v>839</v>
      </c>
      <c r="C279" s="19" t="s">
        <v>894</v>
      </c>
      <c r="D279" s="19" t="s">
        <v>842</v>
      </c>
      <c r="E279" s="20">
        <v>2500000</v>
      </c>
      <c r="F279" s="19" t="s">
        <v>897</v>
      </c>
      <c r="G279" s="18"/>
      <c r="H279" s="18"/>
      <c r="I279" s="18"/>
      <c r="J279" s="19"/>
      <c r="K279" s="19"/>
      <c r="L279" s="19"/>
      <c r="M279" s="19"/>
      <c r="N279" s="19"/>
      <c r="O279" s="20">
        <f t="shared" si="164"/>
        <v>250000</v>
      </c>
      <c r="P279" s="20">
        <f t="shared" si="165"/>
        <v>750000</v>
      </c>
      <c r="Q279" s="20">
        <f t="shared" si="166"/>
        <v>750000</v>
      </c>
      <c r="R279" s="20">
        <f t="shared" si="167"/>
        <v>750000</v>
      </c>
    </row>
    <row r="280" spans="1:18" ht="94.5" thickBot="1" x14ac:dyDescent="0.25">
      <c r="A280" s="18" t="s">
        <v>714</v>
      </c>
      <c r="B280" s="18" t="s">
        <v>185</v>
      </c>
      <c r="C280" s="19" t="s">
        <v>894</v>
      </c>
      <c r="D280" s="19" t="s">
        <v>842</v>
      </c>
      <c r="E280" s="20">
        <v>3000000</v>
      </c>
      <c r="F280" s="19" t="s">
        <v>897</v>
      </c>
      <c r="G280" s="18"/>
      <c r="H280" s="18"/>
      <c r="I280" s="18"/>
      <c r="J280" s="19"/>
      <c r="K280" s="19"/>
      <c r="L280" s="19"/>
      <c r="M280" s="19"/>
      <c r="N280" s="19"/>
      <c r="O280" s="20">
        <f t="shared" si="164"/>
        <v>300000</v>
      </c>
      <c r="P280" s="20">
        <f t="shared" si="165"/>
        <v>900000</v>
      </c>
      <c r="Q280" s="20">
        <f t="shared" si="166"/>
        <v>900000</v>
      </c>
      <c r="R280" s="20">
        <f t="shared" si="167"/>
        <v>900000</v>
      </c>
    </row>
    <row r="281" spans="1:18" ht="94.5" thickBot="1" x14ac:dyDescent="0.25">
      <c r="A281" s="18" t="s">
        <v>715</v>
      </c>
      <c r="B281" s="18" t="s">
        <v>945</v>
      </c>
      <c r="C281" s="19" t="s">
        <v>894</v>
      </c>
      <c r="D281" s="19" t="s">
        <v>842</v>
      </c>
      <c r="E281" s="20">
        <f>E282</f>
        <v>5000000</v>
      </c>
      <c r="F281" s="19" t="s">
        <v>898</v>
      </c>
      <c r="G281" s="18"/>
      <c r="H281" s="18"/>
      <c r="I281" s="18"/>
      <c r="J281" s="19"/>
      <c r="K281" s="19"/>
      <c r="L281" s="19"/>
      <c r="M281" s="19"/>
      <c r="N281" s="19"/>
      <c r="O281" s="20">
        <f t="shared" si="164"/>
        <v>500000</v>
      </c>
      <c r="P281" s="20">
        <f t="shared" si="165"/>
        <v>1500000</v>
      </c>
      <c r="Q281" s="20">
        <f t="shared" si="166"/>
        <v>1500000</v>
      </c>
      <c r="R281" s="20">
        <f t="shared" si="167"/>
        <v>1500000</v>
      </c>
    </row>
    <row r="282" spans="1:18" s="27" customFormat="1" ht="38.25" thickBot="1" x14ac:dyDescent="0.25">
      <c r="A282" s="22" t="s">
        <v>391</v>
      </c>
      <c r="B282" s="22" t="s">
        <v>399</v>
      </c>
      <c r="C282" s="24" t="s">
        <v>896</v>
      </c>
      <c r="D282" s="19" t="s">
        <v>842</v>
      </c>
      <c r="E282" s="25">
        <v>5000000</v>
      </c>
      <c r="F282" s="24" t="s">
        <v>898</v>
      </c>
      <c r="G282" s="26"/>
      <c r="H282" s="26"/>
      <c r="I282" s="26"/>
      <c r="J282" s="24"/>
      <c r="K282" s="24"/>
      <c r="L282" s="24"/>
      <c r="M282" s="24"/>
      <c r="N282" s="24"/>
      <c r="O282" s="25">
        <f t="shared" si="164"/>
        <v>500000</v>
      </c>
      <c r="P282" s="25">
        <f t="shared" si="165"/>
        <v>1500000</v>
      </c>
      <c r="Q282" s="25">
        <f t="shared" si="166"/>
        <v>1500000</v>
      </c>
      <c r="R282" s="25">
        <f t="shared" si="167"/>
        <v>1500000</v>
      </c>
    </row>
    <row r="283" spans="1:18" ht="88.5" customHeight="1" thickBot="1" x14ac:dyDescent="0.25">
      <c r="A283" s="18" t="s">
        <v>716</v>
      </c>
      <c r="B283" s="18" t="s">
        <v>449</v>
      </c>
      <c r="C283" s="19" t="s">
        <v>845</v>
      </c>
      <c r="D283" s="19" t="s">
        <v>842</v>
      </c>
      <c r="E283" s="20">
        <f>E284</f>
        <v>1000000</v>
      </c>
      <c r="F283" s="19" t="s">
        <v>885</v>
      </c>
      <c r="G283" s="18"/>
      <c r="H283" s="18"/>
      <c r="I283" s="18"/>
      <c r="J283" s="19"/>
      <c r="K283" s="19"/>
      <c r="L283" s="19"/>
      <c r="M283" s="19"/>
      <c r="N283" s="19"/>
      <c r="O283" s="20">
        <f t="shared" si="164"/>
        <v>100000</v>
      </c>
      <c r="P283" s="20">
        <f t="shared" si="165"/>
        <v>300000</v>
      </c>
      <c r="Q283" s="20">
        <f t="shared" si="166"/>
        <v>300000</v>
      </c>
      <c r="R283" s="20">
        <f t="shared" si="167"/>
        <v>300000</v>
      </c>
    </row>
    <row r="284" spans="1:18" s="27" customFormat="1" ht="38.25" thickBot="1" x14ac:dyDescent="0.25">
      <c r="A284" s="22" t="s">
        <v>391</v>
      </c>
      <c r="B284" s="22" t="s">
        <v>450</v>
      </c>
      <c r="C284" s="24" t="s">
        <v>899</v>
      </c>
      <c r="D284" s="19" t="s">
        <v>842</v>
      </c>
      <c r="E284" s="25">
        <v>1000000</v>
      </c>
      <c r="F284" s="24" t="s">
        <v>885</v>
      </c>
      <c r="G284" s="26"/>
      <c r="H284" s="26"/>
      <c r="I284" s="26"/>
      <c r="J284" s="24"/>
      <c r="K284" s="24"/>
      <c r="L284" s="24"/>
      <c r="M284" s="24"/>
      <c r="N284" s="24"/>
      <c r="O284" s="25">
        <f t="shared" si="164"/>
        <v>100000</v>
      </c>
      <c r="P284" s="25">
        <f t="shared" si="165"/>
        <v>300000</v>
      </c>
      <c r="Q284" s="25">
        <f t="shared" si="166"/>
        <v>300000</v>
      </c>
      <c r="R284" s="25">
        <f t="shared" si="167"/>
        <v>300000</v>
      </c>
    </row>
    <row r="285" spans="1:18" ht="38.25" thickBot="1" x14ac:dyDescent="0.25">
      <c r="A285" s="18" t="s">
        <v>717</v>
      </c>
      <c r="B285" s="18" t="s">
        <v>186</v>
      </c>
      <c r="C285" s="19" t="s">
        <v>845</v>
      </c>
      <c r="D285" s="19" t="s">
        <v>842</v>
      </c>
      <c r="E285" s="20">
        <f>E286</f>
        <v>500000</v>
      </c>
      <c r="F285" s="19" t="s">
        <v>885</v>
      </c>
      <c r="G285" s="18"/>
      <c r="H285" s="18"/>
      <c r="I285" s="18"/>
      <c r="J285" s="19"/>
      <c r="K285" s="19"/>
      <c r="L285" s="19"/>
      <c r="M285" s="19"/>
      <c r="N285" s="19"/>
      <c r="O285" s="20">
        <f t="shared" si="164"/>
        <v>50000</v>
      </c>
      <c r="P285" s="20">
        <f t="shared" si="165"/>
        <v>150000</v>
      </c>
      <c r="Q285" s="20">
        <f t="shared" si="166"/>
        <v>150000</v>
      </c>
      <c r="R285" s="20">
        <f t="shared" si="167"/>
        <v>150000</v>
      </c>
    </row>
    <row r="286" spans="1:18" s="27" customFormat="1" ht="38.25" thickBot="1" x14ac:dyDescent="0.25">
      <c r="A286" s="22" t="s">
        <v>391</v>
      </c>
      <c r="B286" s="22" t="s">
        <v>421</v>
      </c>
      <c r="C286" s="24" t="s">
        <v>845</v>
      </c>
      <c r="D286" s="19" t="s">
        <v>842</v>
      </c>
      <c r="E286" s="25">
        <v>500000</v>
      </c>
      <c r="F286" s="24" t="s">
        <v>885</v>
      </c>
      <c r="G286" s="26"/>
      <c r="H286" s="26"/>
      <c r="I286" s="26"/>
      <c r="J286" s="24"/>
      <c r="K286" s="24"/>
      <c r="L286" s="24"/>
      <c r="M286" s="24"/>
      <c r="N286" s="24"/>
      <c r="O286" s="25">
        <f t="shared" si="164"/>
        <v>50000</v>
      </c>
      <c r="P286" s="25">
        <f t="shared" si="165"/>
        <v>150000</v>
      </c>
      <c r="Q286" s="25">
        <f t="shared" si="166"/>
        <v>150000</v>
      </c>
      <c r="R286" s="25">
        <f t="shared" si="167"/>
        <v>150000</v>
      </c>
    </row>
    <row r="287" spans="1:18" ht="38.25" thickBot="1" x14ac:dyDescent="0.25">
      <c r="A287" s="18" t="s">
        <v>718</v>
      </c>
      <c r="B287" s="18" t="s">
        <v>837</v>
      </c>
      <c r="C287" s="19" t="s">
        <v>845</v>
      </c>
      <c r="D287" s="19" t="s">
        <v>842</v>
      </c>
      <c r="E287" s="20">
        <v>500000</v>
      </c>
      <c r="F287" s="19" t="s">
        <v>885</v>
      </c>
      <c r="G287" s="18"/>
      <c r="H287" s="18"/>
      <c r="I287" s="18"/>
      <c r="J287" s="19"/>
      <c r="K287" s="19"/>
      <c r="L287" s="19"/>
      <c r="M287" s="19"/>
      <c r="N287" s="19"/>
      <c r="O287" s="20">
        <f t="shared" si="164"/>
        <v>50000</v>
      </c>
      <c r="P287" s="20">
        <f t="shared" si="165"/>
        <v>150000</v>
      </c>
      <c r="Q287" s="20">
        <f t="shared" si="166"/>
        <v>150000</v>
      </c>
      <c r="R287" s="20">
        <f t="shared" si="167"/>
        <v>150000</v>
      </c>
    </row>
    <row r="288" spans="1:18" ht="94.5" thickBot="1" x14ac:dyDescent="0.25">
      <c r="A288" s="18" t="s">
        <v>719</v>
      </c>
      <c r="B288" s="18" t="s">
        <v>187</v>
      </c>
      <c r="C288" s="19" t="s">
        <v>845</v>
      </c>
      <c r="D288" s="19" t="s">
        <v>842</v>
      </c>
      <c r="E288" s="20">
        <v>50000</v>
      </c>
      <c r="F288" s="19" t="s">
        <v>885</v>
      </c>
      <c r="G288" s="18"/>
      <c r="H288" s="18"/>
      <c r="I288" s="18"/>
      <c r="J288" s="19"/>
      <c r="K288" s="19"/>
      <c r="L288" s="19"/>
      <c r="M288" s="19"/>
      <c r="N288" s="19"/>
      <c r="O288" s="20">
        <f t="shared" si="164"/>
        <v>5000</v>
      </c>
      <c r="P288" s="20">
        <f t="shared" si="165"/>
        <v>15000</v>
      </c>
      <c r="Q288" s="20">
        <f t="shared" si="166"/>
        <v>15000</v>
      </c>
      <c r="R288" s="20">
        <f t="shared" si="167"/>
        <v>15000</v>
      </c>
    </row>
    <row r="289" spans="1:30" ht="69" customHeight="1" thickBot="1" x14ac:dyDescent="0.25">
      <c r="A289" s="18" t="s">
        <v>836</v>
      </c>
      <c r="B289" s="18" t="s">
        <v>188</v>
      </c>
      <c r="C289" s="19" t="s">
        <v>845</v>
      </c>
      <c r="D289" s="19" t="s">
        <v>842</v>
      </c>
      <c r="E289" s="20">
        <v>50000</v>
      </c>
      <c r="F289" s="19" t="s">
        <v>885</v>
      </c>
      <c r="G289" s="18"/>
      <c r="H289" s="18"/>
      <c r="I289" s="18"/>
      <c r="J289" s="19"/>
      <c r="K289" s="19"/>
      <c r="L289" s="19"/>
      <c r="M289" s="19"/>
      <c r="N289" s="19"/>
      <c r="O289" s="20">
        <f t="shared" si="164"/>
        <v>5000</v>
      </c>
      <c r="P289" s="20">
        <f t="shared" si="165"/>
        <v>15000</v>
      </c>
      <c r="Q289" s="20">
        <f t="shared" si="166"/>
        <v>15000</v>
      </c>
      <c r="R289" s="20">
        <f t="shared" si="167"/>
        <v>15000</v>
      </c>
    </row>
    <row r="290" spans="1:30" s="11" customFormat="1" ht="54.75" customHeight="1" thickBot="1" x14ac:dyDescent="0.25">
      <c r="A290" s="72" t="s">
        <v>189</v>
      </c>
      <c r="B290" s="73" t="s">
        <v>191</v>
      </c>
      <c r="C290" s="56" t="s">
        <v>845</v>
      </c>
      <c r="D290" s="56" t="s">
        <v>842</v>
      </c>
      <c r="E290" s="54">
        <f>SUM(E292,E309,E321,E332)</f>
        <v>51720000</v>
      </c>
      <c r="F290" s="56" t="s">
        <v>933</v>
      </c>
      <c r="G290" s="8" t="s">
        <v>546</v>
      </c>
      <c r="H290" s="9" t="s">
        <v>547</v>
      </c>
      <c r="I290" s="9" t="s">
        <v>471</v>
      </c>
      <c r="J290" s="10">
        <v>0</v>
      </c>
      <c r="K290" s="10">
        <v>2</v>
      </c>
      <c r="L290" s="10">
        <v>5</v>
      </c>
      <c r="M290" s="10">
        <v>10</v>
      </c>
      <c r="N290" s="10">
        <v>15</v>
      </c>
      <c r="O290" s="54">
        <f>SUM(O292,O309,O321,O332)</f>
        <v>5262000</v>
      </c>
      <c r="P290" s="54">
        <f t="shared" ref="P290:R290" si="168">SUM(P292,P309,P321,P332)</f>
        <v>15486000</v>
      </c>
      <c r="Q290" s="54">
        <f t="shared" si="168"/>
        <v>15486000</v>
      </c>
      <c r="R290" s="54">
        <f t="shared" si="168"/>
        <v>15486000</v>
      </c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s="11" customFormat="1" ht="57" thickBot="1" x14ac:dyDescent="0.25">
      <c r="A291" s="72"/>
      <c r="B291" s="73"/>
      <c r="C291" s="57"/>
      <c r="D291" s="57"/>
      <c r="E291" s="55"/>
      <c r="F291" s="57"/>
      <c r="G291" s="8" t="s">
        <v>545</v>
      </c>
      <c r="H291" s="9" t="s">
        <v>813</v>
      </c>
      <c r="I291" s="9" t="s">
        <v>471</v>
      </c>
      <c r="J291" s="10">
        <v>0</v>
      </c>
      <c r="K291" s="10">
        <v>5</v>
      </c>
      <c r="L291" s="10">
        <v>15</v>
      </c>
      <c r="M291" s="10">
        <v>25</v>
      </c>
      <c r="N291" s="10">
        <v>40</v>
      </c>
      <c r="O291" s="55"/>
      <c r="P291" s="55"/>
      <c r="Q291" s="55"/>
      <c r="R291" s="55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57" thickBot="1" x14ac:dyDescent="0.25">
      <c r="A292" s="12" t="s">
        <v>190</v>
      </c>
      <c r="B292" s="13" t="s">
        <v>192</v>
      </c>
      <c r="C292" s="14" t="s">
        <v>931</v>
      </c>
      <c r="D292" s="14" t="s">
        <v>842</v>
      </c>
      <c r="E292" s="15">
        <f>SUM(E293,E295,E296,E298,E299,E300,E305,E306,E307,E308)</f>
        <v>22500000</v>
      </c>
      <c r="F292" s="14" t="s">
        <v>933</v>
      </c>
      <c r="G292" s="13"/>
      <c r="H292" s="16"/>
      <c r="I292" s="16"/>
      <c r="J292" s="17"/>
      <c r="K292" s="17"/>
      <c r="L292" s="17"/>
      <c r="M292" s="17"/>
      <c r="N292" s="17"/>
      <c r="O292" s="15">
        <f>SUM(O293,O295,O296,O298,O299,O300,O305,O306,O307,O308)</f>
        <v>2250000</v>
      </c>
      <c r="P292" s="15">
        <f>SUM(P293,P295,P296,P298,P299,P300,P305,P306,P307,P308)</f>
        <v>6750000</v>
      </c>
      <c r="Q292" s="15">
        <f t="shared" ref="Q292:R292" si="169">SUM(Q293,Q295,Q296,Q298,Q299,Q300,Q305,Q306,Q307,Q308)</f>
        <v>6750000</v>
      </c>
      <c r="R292" s="15">
        <f t="shared" si="169"/>
        <v>6750000</v>
      </c>
    </row>
    <row r="293" spans="1:30" ht="57" thickBot="1" x14ac:dyDescent="0.25">
      <c r="A293" s="18" t="s">
        <v>720</v>
      </c>
      <c r="B293" s="18" t="s">
        <v>810</v>
      </c>
      <c r="C293" s="19" t="s">
        <v>855</v>
      </c>
      <c r="D293" s="19" t="s">
        <v>842</v>
      </c>
      <c r="E293" s="20">
        <f>E294</f>
        <v>5000000</v>
      </c>
      <c r="F293" s="19" t="s">
        <v>389</v>
      </c>
      <c r="G293" s="18"/>
      <c r="H293" s="18"/>
      <c r="I293" s="18"/>
      <c r="J293" s="19"/>
      <c r="K293" s="19"/>
      <c r="L293" s="19"/>
      <c r="M293" s="19"/>
      <c r="N293" s="19"/>
      <c r="O293" s="20">
        <f>E293*0.1</f>
        <v>500000</v>
      </c>
      <c r="P293" s="20">
        <f t="shared" ref="P293:P308" si="170">E293*0.3</f>
        <v>1500000</v>
      </c>
      <c r="Q293" s="20">
        <f t="shared" ref="Q293:Q308" si="171">E293*0.3</f>
        <v>1500000</v>
      </c>
      <c r="R293" s="20">
        <f t="shared" ref="R293:R308" si="172">E293*0.3</f>
        <v>1500000</v>
      </c>
    </row>
    <row r="294" spans="1:30" s="27" customFormat="1" ht="53.25" customHeight="1" thickBot="1" x14ac:dyDescent="0.25">
      <c r="A294" s="22" t="s">
        <v>391</v>
      </c>
      <c r="B294" s="22" t="s">
        <v>431</v>
      </c>
      <c r="C294" s="24" t="s">
        <v>900</v>
      </c>
      <c r="D294" s="19" t="s">
        <v>842</v>
      </c>
      <c r="E294" s="25">
        <v>5000000</v>
      </c>
      <c r="F294" s="24" t="s">
        <v>389</v>
      </c>
      <c r="G294" s="26"/>
      <c r="H294" s="26"/>
      <c r="I294" s="26"/>
      <c r="J294" s="24"/>
      <c r="K294" s="24"/>
      <c r="L294" s="24"/>
      <c r="M294" s="24"/>
      <c r="N294" s="24"/>
      <c r="O294" s="25">
        <f t="shared" ref="O294:O308" si="173">E294*0.1</f>
        <v>500000</v>
      </c>
      <c r="P294" s="25">
        <f t="shared" si="170"/>
        <v>1500000</v>
      </c>
      <c r="Q294" s="25">
        <f t="shared" si="171"/>
        <v>1500000</v>
      </c>
      <c r="R294" s="25">
        <f t="shared" si="172"/>
        <v>1500000</v>
      </c>
    </row>
    <row r="295" spans="1:30" ht="75.75" thickBot="1" x14ac:dyDescent="0.25">
      <c r="A295" s="18" t="s">
        <v>721</v>
      </c>
      <c r="B295" s="18" t="s">
        <v>833</v>
      </c>
      <c r="C295" s="19" t="s">
        <v>856</v>
      </c>
      <c r="D295" s="19" t="s">
        <v>842</v>
      </c>
      <c r="E295" s="20">
        <v>5000000</v>
      </c>
      <c r="F295" s="19" t="s">
        <v>871</v>
      </c>
      <c r="G295" s="18"/>
      <c r="H295" s="18"/>
      <c r="I295" s="18"/>
      <c r="J295" s="19"/>
      <c r="K295" s="19"/>
      <c r="L295" s="19"/>
      <c r="M295" s="19"/>
      <c r="N295" s="19"/>
      <c r="O295" s="20">
        <f t="shared" si="173"/>
        <v>500000</v>
      </c>
      <c r="P295" s="20">
        <f t="shared" si="170"/>
        <v>1500000</v>
      </c>
      <c r="Q295" s="20">
        <f t="shared" si="171"/>
        <v>1500000</v>
      </c>
      <c r="R295" s="20">
        <f t="shared" si="172"/>
        <v>1500000</v>
      </c>
    </row>
    <row r="296" spans="1:30" ht="59.25" customHeight="1" thickBot="1" x14ac:dyDescent="0.25">
      <c r="A296" s="18" t="s">
        <v>722</v>
      </c>
      <c r="B296" s="18" t="s">
        <v>834</v>
      </c>
      <c r="C296" s="19" t="s">
        <v>845</v>
      </c>
      <c r="D296" s="19" t="s">
        <v>842</v>
      </c>
      <c r="E296" s="20">
        <f>E297</f>
        <v>3000000</v>
      </c>
      <c r="F296" s="19" t="s">
        <v>885</v>
      </c>
      <c r="G296" s="18"/>
      <c r="H296" s="18"/>
      <c r="I296" s="18"/>
      <c r="J296" s="19"/>
      <c r="K296" s="19"/>
      <c r="L296" s="19"/>
      <c r="M296" s="19"/>
      <c r="N296" s="19"/>
      <c r="O296" s="20">
        <f t="shared" si="173"/>
        <v>300000</v>
      </c>
      <c r="P296" s="20">
        <f t="shared" si="170"/>
        <v>900000</v>
      </c>
      <c r="Q296" s="20">
        <f t="shared" si="171"/>
        <v>900000</v>
      </c>
      <c r="R296" s="20">
        <f t="shared" si="172"/>
        <v>900000</v>
      </c>
    </row>
    <row r="297" spans="1:30" s="27" customFormat="1" ht="42.75" customHeight="1" thickBot="1" x14ac:dyDescent="0.25">
      <c r="A297" s="22" t="s">
        <v>391</v>
      </c>
      <c r="B297" s="22" t="s">
        <v>432</v>
      </c>
      <c r="C297" s="24" t="s">
        <v>845</v>
      </c>
      <c r="D297" s="19" t="s">
        <v>842</v>
      </c>
      <c r="E297" s="25">
        <v>3000000</v>
      </c>
      <c r="F297" s="24" t="s">
        <v>885</v>
      </c>
      <c r="G297" s="26"/>
      <c r="H297" s="26"/>
      <c r="I297" s="26"/>
      <c r="J297" s="24"/>
      <c r="K297" s="24"/>
      <c r="L297" s="24"/>
      <c r="M297" s="24"/>
      <c r="N297" s="24"/>
      <c r="O297" s="25">
        <f t="shared" si="173"/>
        <v>300000</v>
      </c>
      <c r="P297" s="25">
        <f t="shared" si="170"/>
        <v>900000</v>
      </c>
      <c r="Q297" s="25">
        <f t="shared" si="171"/>
        <v>900000</v>
      </c>
      <c r="R297" s="25">
        <f t="shared" si="172"/>
        <v>900000</v>
      </c>
    </row>
    <row r="298" spans="1:30" ht="57" thickBot="1" x14ac:dyDescent="0.25">
      <c r="A298" s="18" t="s">
        <v>723</v>
      </c>
      <c r="B298" s="18" t="s">
        <v>193</v>
      </c>
      <c r="C298" s="19" t="s">
        <v>901</v>
      </c>
      <c r="D298" s="19" t="s">
        <v>842</v>
      </c>
      <c r="E298" s="20">
        <v>1000000</v>
      </c>
      <c r="F298" s="19" t="s">
        <v>885</v>
      </c>
      <c r="G298" s="18"/>
      <c r="H298" s="18"/>
      <c r="I298" s="18"/>
      <c r="J298" s="19"/>
      <c r="K298" s="19"/>
      <c r="L298" s="19"/>
      <c r="M298" s="19"/>
      <c r="N298" s="19"/>
      <c r="O298" s="20">
        <f t="shared" si="173"/>
        <v>100000</v>
      </c>
      <c r="P298" s="20">
        <f t="shared" si="170"/>
        <v>300000</v>
      </c>
      <c r="Q298" s="20">
        <f t="shared" si="171"/>
        <v>300000</v>
      </c>
      <c r="R298" s="20">
        <f t="shared" si="172"/>
        <v>300000</v>
      </c>
    </row>
    <row r="299" spans="1:30" ht="94.5" thickBot="1" x14ac:dyDescent="0.25">
      <c r="A299" s="18" t="s">
        <v>724</v>
      </c>
      <c r="B299" s="18" t="s">
        <v>464</v>
      </c>
      <c r="C299" s="19" t="s">
        <v>845</v>
      </c>
      <c r="D299" s="19" t="s">
        <v>842</v>
      </c>
      <c r="E299" s="20">
        <v>2000000</v>
      </c>
      <c r="F299" s="19" t="s">
        <v>885</v>
      </c>
      <c r="G299" s="18"/>
      <c r="H299" s="18"/>
      <c r="I299" s="18"/>
      <c r="J299" s="19"/>
      <c r="K299" s="19"/>
      <c r="L299" s="19"/>
      <c r="M299" s="19"/>
      <c r="N299" s="19"/>
      <c r="O299" s="20">
        <f t="shared" si="173"/>
        <v>200000</v>
      </c>
      <c r="P299" s="20">
        <f t="shared" si="170"/>
        <v>600000</v>
      </c>
      <c r="Q299" s="20">
        <f t="shared" si="171"/>
        <v>600000</v>
      </c>
      <c r="R299" s="20">
        <f t="shared" si="172"/>
        <v>600000</v>
      </c>
    </row>
    <row r="300" spans="1:30" ht="57" thickBot="1" x14ac:dyDescent="0.25">
      <c r="A300" s="18" t="s">
        <v>725</v>
      </c>
      <c r="B300" s="18" t="s">
        <v>194</v>
      </c>
      <c r="C300" s="19" t="s">
        <v>845</v>
      </c>
      <c r="D300" s="19" t="s">
        <v>842</v>
      </c>
      <c r="E300" s="20">
        <f>SUM(E301:E304)</f>
        <v>5500000</v>
      </c>
      <c r="F300" s="19" t="s">
        <v>885</v>
      </c>
      <c r="G300" s="18"/>
      <c r="H300" s="18"/>
      <c r="I300" s="18"/>
      <c r="J300" s="19"/>
      <c r="K300" s="19"/>
      <c r="L300" s="19"/>
      <c r="M300" s="19"/>
      <c r="N300" s="19"/>
      <c r="O300" s="20">
        <f t="shared" si="173"/>
        <v>550000</v>
      </c>
      <c r="P300" s="20">
        <f t="shared" si="170"/>
        <v>1650000</v>
      </c>
      <c r="Q300" s="20">
        <f t="shared" si="171"/>
        <v>1650000</v>
      </c>
      <c r="R300" s="20">
        <f t="shared" si="172"/>
        <v>1650000</v>
      </c>
    </row>
    <row r="301" spans="1:30" s="27" customFormat="1" ht="38.25" thickBot="1" x14ac:dyDescent="0.25">
      <c r="A301" s="22" t="s">
        <v>391</v>
      </c>
      <c r="B301" s="22" t="s">
        <v>433</v>
      </c>
      <c r="C301" s="24" t="s">
        <v>845</v>
      </c>
      <c r="D301" s="19" t="s">
        <v>842</v>
      </c>
      <c r="E301" s="25">
        <v>1000000</v>
      </c>
      <c r="F301" s="24" t="s">
        <v>885</v>
      </c>
      <c r="G301" s="26"/>
      <c r="H301" s="26"/>
      <c r="I301" s="26"/>
      <c r="J301" s="24"/>
      <c r="K301" s="24"/>
      <c r="L301" s="24"/>
      <c r="M301" s="24"/>
      <c r="N301" s="24"/>
      <c r="O301" s="25">
        <f t="shared" si="173"/>
        <v>100000</v>
      </c>
      <c r="P301" s="25">
        <f t="shared" si="170"/>
        <v>300000</v>
      </c>
      <c r="Q301" s="25">
        <f t="shared" si="171"/>
        <v>300000</v>
      </c>
      <c r="R301" s="25">
        <f t="shared" si="172"/>
        <v>300000</v>
      </c>
    </row>
    <row r="302" spans="1:30" s="27" customFormat="1" ht="38.25" thickBot="1" x14ac:dyDescent="0.25">
      <c r="A302" s="22" t="s">
        <v>391</v>
      </c>
      <c r="B302" s="22" t="s">
        <v>466</v>
      </c>
      <c r="C302" s="24" t="s">
        <v>902</v>
      </c>
      <c r="D302" s="19" t="s">
        <v>842</v>
      </c>
      <c r="E302" s="25">
        <v>1000000</v>
      </c>
      <c r="F302" s="24" t="s">
        <v>885</v>
      </c>
      <c r="G302" s="26"/>
      <c r="H302" s="26"/>
      <c r="I302" s="26"/>
      <c r="J302" s="24"/>
      <c r="K302" s="24"/>
      <c r="L302" s="24"/>
      <c r="M302" s="24"/>
      <c r="N302" s="24"/>
      <c r="O302" s="25">
        <f t="shared" si="173"/>
        <v>100000</v>
      </c>
      <c r="P302" s="25">
        <f t="shared" si="170"/>
        <v>300000</v>
      </c>
      <c r="Q302" s="25">
        <f t="shared" si="171"/>
        <v>300000</v>
      </c>
      <c r="R302" s="25">
        <f t="shared" si="172"/>
        <v>300000</v>
      </c>
    </row>
    <row r="303" spans="1:30" s="27" customFormat="1" ht="38.25" thickBot="1" x14ac:dyDescent="0.25">
      <c r="A303" s="22" t="s">
        <v>391</v>
      </c>
      <c r="B303" s="22" t="s">
        <v>467</v>
      </c>
      <c r="C303" s="24" t="s">
        <v>903</v>
      </c>
      <c r="D303" s="19" t="s">
        <v>842</v>
      </c>
      <c r="E303" s="25">
        <v>2000000</v>
      </c>
      <c r="F303" s="24" t="s">
        <v>885</v>
      </c>
      <c r="G303" s="26"/>
      <c r="H303" s="26"/>
      <c r="I303" s="26"/>
      <c r="J303" s="24"/>
      <c r="K303" s="24"/>
      <c r="L303" s="24"/>
      <c r="M303" s="24"/>
      <c r="N303" s="24"/>
      <c r="O303" s="25">
        <f t="shared" si="173"/>
        <v>200000</v>
      </c>
      <c r="P303" s="25">
        <f t="shared" si="170"/>
        <v>600000</v>
      </c>
      <c r="Q303" s="25">
        <f t="shared" si="171"/>
        <v>600000</v>
      </c>
      <c r="R303" s="25">
        <f t="shared" si="172"/>
        <v>600000</v>
      </c>
    </row>
    <row r="304" spans="1:30" s="27" customFormat="1" ht="57" thickBot="1" x14ac:dyDescent="0.25">
      <c r="A304" s="22" t="s">
        <v>391</v>
      </c>
      <c r="B304" s="22" t="s">
        <v>866</v>
      </c>
      <c r="C304" s="24" t="s">
        <v>904</v>
      </c>
      <c r="D304" s="19" t="s">
        <v>842</v>
      </c>
      <c r="E304" s="25">
        <v>1500000</v>
      </c>
      <c r="F304" s="24" t="s">
        <v>885</v>
      </c>
      <c r="G304" s="26"/>
      <c r="H304" s="26"/>
      <c r="I304" s="26"/>
      <c r="J304" s="24"/>
      <c r="K304" s="24"/>
      <c r="L304" s="24"/>
      <c r="M304" s="24"/>
      <c r="N304" s="24"/>
      <c r="O304" s="25">
        <f t="shared" si="173"/>
        <v>150000</v>
      </c>
      <c r="P304" s="25">
        <f t="shared" si="170"/>
        <v>450000</v>
      </c>
      <c r="Q304" s="25">
        <f t="shared" si="171"/>
        <v>450000</v>
      </c>
      <c r="R304" s="25">
        <f t="shared" si="172"/>
        <v>450000</v>
      </c>
    </row>
    <row r="305" spans="1:18" ht="38.25" thickBot="1" x14ac:dyDescent="0.25">
      <c r="A305" s="18" t="s">
        <v>726</v>
      </c>
      <c r="B305" s="18" t="s">
        <v>195</v>
      </c>
      <c r="C305" s="19" t="s">
        <v>845</v>
      </c>
      <c r="D305" s="19" t="s">
        <v>842</v>
      </c>
      <c r="E305" s="20">
        <v>100000</v>
      </c>
      <c r="F305" s="19" t="s">
        <v>885</v>
      </c>
      <c r="G305" s="18"/>
      <c r="H305" s="18"/>
      <c r="I305" s="18"/>
      <c r="J305" s="19"/>
      <c r="K305" s="19"/>
      <c r="L305" s="19"/>
      <c r="M305" s="19"/>
      <c r="N305" s="19"/>
      <c r="O305" s="20">
        <f t="shared" si="173"/>
        <v>10000</v>
      </c>
      <c r="P305" s="20">
        <f t="shared" si="170"/>
        <v>30000</v>
      </c>
      <c r="Q305" s="20">
        <f t="shared" si="171"/>
        <v>30000</v>
      </c>
      <c r="R305" s="20">
        <f t="shared" si="172"/>
        <v>30000</v>
      </c>
    </row>
    <row r="306" spans="1:18" ht="57" thickBot="1" x14ac:dyDescent="0.25">
      <c r="A306" s="18" t="s">
        <v>727</v>
      </c>
      <c r="B306" s="18" t="s">
        <v>196</v>
      </c>
      <c r="C306" s="19" t="s">
        <v>845</v>
      </c>
      <c r="D306" s="19" t="s">
        <v>842</v>
      </c>
      <c r="E306" s="20">
        <v>200000</v>
      </c>
      <c r="F306" s="19" t="s">
        <v>885</v>
      </c>
      <c r="G306" s="18"/>
      <c r="H306" s="18"/>
      <c r="I306" s="18"/>
      <c r="J306" s="19"/>
      <c r="K306" s="19"/>
      <c r="L306" s="19"/>
      <c r="M306" s="19"/>
      <c r="N306" s="19"/>
      <c r="O306" s="20">
        <f t="shared" si="173"/>
        <v>20000</v>
      </c>
      <c r="P306" s="20">
        <f t="shared" si="170"/>
        <v>60000</v>
      </c>
      <c r="Q306" s="20">
        <f t="shared" si="171"/>
        <v>60000</v>
      </c>
      <c r="R306" s="20">
        <f t="shared" si="172"/>
        <v>60000</v>
      </c>
    </row>
    <row r="307" spans="1:18" ht="57" thickBot="1" x14ac:dyDescent="0.25">
      <c r="A307" s="18" t="s">
        <v>728</v>
      </c>
      <c r="B307" s="18" t="s">
        <v>352</v>
      </c>
      <c r="C307" s="19" t="s">
        <v>905</v>
      </c>
      <c r="D307" s="19" t="s">
        <v>842</v>
      </c>
      <c r="E307" s="20">
        <v>200000</v>
      </c>
      <c r="F307" s="19" t="s">
        <v>885</v>
      </c>
      <c r="G307" s="18"/>
      <c r="H307" s="18"/>
      <c r="I307" s="18"/>
      <c r="J307" s="19"/>
      <c r="K307" s="19"/>
      <c r="L307" s="19"/>
      <c r="M307" s="19"/>
      <c r="N307" s="19"/>
      <c r="O307" s="20">
        <f t="shared" si="173"/>
        <v>20000</v>
      </c>
      <c r="P307" s="20">
        <f t="shared" si="170"/>
        <v>60000</v>
      </c>
      <c r="Q307" s="20">
        <f t="shared" si="171"/>
        <v>60000</v>
      </c>
      <c r="R307" s="20">
        <f t="shared" si="172"/>
        <v>60000</v>
      </c>
    </row>
    <row r="308" spans="1:18" ht="75.75" thickBot="1" x14ac:dyDescent="0.25">
      <c r="A308" s="18" t="s">
        <v>729</v>
      </c>
      <c r="B308" s="18" t="s">
        <v>353</v>
      </c>
      <c r="C308" s="19" t="s">
        <v>905</v>
      </c>
      <c r="D308" s="19" t="s">
        <v>842</v>
      </c>
      <c r="E308" s="20">
        <v>500000</v>
      </c>
      <c r="F308" s="19" t="s">
        <v>885</v>
      </c>
      <c r="G308" s="18"/>
      <c r="H308" s="18"/>
      <c r="I308" s="18"/>
      <c r="J308" s="19"/>
      <c r="K308" s="19"/>
      <c r="L308" s="19"/>
      <c r="M308" s="19"/>
      <c r="N308" s="19"/>
      <c r="O308" s="20">
        <f t="shared" si="173"/>
        <v>50000</v>
      </c>
      <c r="P308" s="20">
        <f t="shared" si="170"/>
        <v>150000</v>
      </c>
      <c r="Q308" s="20">
        <f t="shared" si="171"/>
        <v>150000</v>
      </c>
      <c r="R308" s="20">
        <f t="shared" si="172"/>
        <v>150000</v>
      </c>
    </row>
    <row r="309" spans="1:18" ht="57" thickBot="1" x14ac:dyDescent="0.25">
      <c r="A309" s="12" t="s">
        <v>197</v>
      </c>
      <c r="B309" s="13" t="s">
        <v>198</v>
      </c>
      <c r="C309" s="14" t="s">
        <v>845</v>
      </c>
      <c r="D309" s="14" t="s">
        <v>842</v>
      </c>
      <c r="E309" s="15">
        <f>SUM(E310:E319)</f>
        <v>9220000</v>
      </c>
      <c r="F309" s="14" t="s">
        <v>869</v>
      </c>
      <c r="G309" s="13"/>
      <c r="H309" s="16"/>
      <c r="I309" s="16"/>
      <c r="J309" s="17"/>
      <c r="K309" s="17"/>
      <c r="L309" s="17"/>
      <c r="M309" s="17"/>
      <c r="N309" s="17"/>
      <c r="O309" s="15">
        <f>SUM(O310:O319)</f>
        <v>967000</v>
      </c>
      <c r="P309" s="15">
        <f>SUM(P310:P319)</f>
        <v>2751000</v>
      </c>
      <c r="Q309" s="15">
        <f t="shared" ref="Q309:R309" si="174">SUM(Q310:Q319)</f>
        <v>2751000</v>
      </c>
      <c r="R309" s="15">
        <f t="shared" si="174"/>
        <v>2751000</v>
      </c>
    </row>
    <row r="310" spans="1:18" ht="57" thickBot="1" x14ac:dyDescent="0.25">
      <c r="A310" s="18" t="s">
        <v>730</v>
      </c>
      <c r="B310" s="18" t="s">
        <v>811</v>
      </c>
      <c r="C310" s="19" t="s">
        <v>845</v>
      </c>
      <c r="D310" s="19" t="s">
        <v>844</v>
      </c>
      <c r="E310" s="20">
        <v>50000</v>
      </c>
      <c r="F310" s="19" t="s">
        <v>384</v>
      </c>
      <c r="G310" s="18"/>
      <c r="H310" s="18"/>
      <c r="I310" s="18"/>
      <c r="J310" s="19"/>
      <c r="K310" s="19"/>
      <c r="L310" s="19"/>
      <c r="M310" s="19"/>
      <c r="N310" s="19"/>
      <c r="O310" s="20">
        <f>E310*1</f>
        <v>50000</v>
      </c>
      <c r="P310" s="20">
        <v>0</v>
      </c>
      <c r="Q310" s="20">
        <v>0</v>
      </c>
      <c r="R310" s="20">
        <v>0</v>
      </c>
    </row>
    <row r="311" spans="1:18" ht="38.25" thickBot="1" x14ac:dyDescent="0.25">
      <c r="A311" s="18" t="s">
        <v>731</v>
      </c>
      <c r="B311" s="18" t="s">
        <v>199</v>
      </c>
      <c r="C311" s="19" t="s">
        <v>845</v>
      </c>
      <c r="D311" s="19" t="s">
        <v>842</v>
      </c>
      <c r="E311" s="20">
        <v>50000</v>
      </c>
      <c r="F311" s="19" t="s">
        <v>386</v>
      </c>
      <c r="G311" s="18"/>
      <c r="H311" s="18"/>
      <c r="I311" s="18"/>
      <c r="J311" s="19"/>
      <c r="K311" s="19"/>
      <c r="L311" s="19"/>
      <c r="M311" s="19"/>
      <c r="N311" s="19"/>
      <c r="O311" s="20">
        <f t="shared" ref="O311:O320" si="175">E311*0.1</f>
        <v>5000</v>
      </c>
      <c r="P311" s="20">
        <f t="shared" ref="P311:P320" si="176">E311*0.3</f>
        <v>15000</v>
      </c>
      <c r="Q311" s="20">
        <f t="shared" ref="Q311:Q320" si="177">E311*0.3</f>
        <v>15000</v>
      </c>
      <c r="R311" s="20">
        <f t="shared" ref="R311:R320" si="178">E311*0.3</f>
        <v>15000</v>
      </c>
    </row>
    <row r="312" spans="1:18" ht="38.25" thickBot="1" x14ac:dyDescent="0.25">
      <c r="A312" s="18" t="s">
        <v>732</v>
      </c>
      <c r="B312" s="18" t="s">
        <v>354</v>
      </c>
      <c r="C312" s="19" t="s">
        <v>845</v>
      </c>
      <c r="D312" s="19" t="s">
        <v>842</v>
      </c>
      <c r="E312" s="20">
        <v>200000</v>
      </c>
      <c r="F312" s="19" t="s">
        <v>384</v>
      </c>
      <c r="G312" s="18"/>
      <c r="H312" s="18"/>
      <c r="I312" s="18"/>
      <c r="J312" s="19"/>
      <c r="K312" s="19"/>
      <c r="L312" s="19"/>
      <c r="M312" s="19"/>
      <c r="N312" s="19"/>
      <c r="O312" s="20">
        <f t="shared" si="175"/>
        <v>20000</v>
      </c>
      <c r="P312" s="20">
        <f t="shared" si="176"/>
        <v>60000</v>
      </c>
      <c r="Q312" s="20">
        <f t="shared" si="177"/>
        <v>60000</v>
      </c>
      <c r="R312" s="20">
        <f t="shared" si="178"/>
        <v>60000</v>
      </c>
    </row>
    <row r="313" spans="1:18" ht="57" thickBot="1" x14ac:dyDescent="0.25">
      <c r="A313" s="18" t="s">
        <v>733</v>
      </c>
      <c r="B313" s="18" t="s">
        <v>355</v>
      </c>
      <c r="C313" s="19" t="s">
        <v>862</v>
      </c>
      <c r="D313" s="19" t="s">
        <v>842</v>
      </c>
      <c r="E313" s="20">
        <v>2000000</v>
      </c>
      <c r="F313" s="19" t="s">
        <v>268</v>
      </c>
      <c r="G313" s="18"/>
      <c r="H313" s="18"/>
      <c r="I313" s="18"/>
      <c r="J313" s="19"/>
      <c r="K313" s="19"/>
      <c r="L313" s="19"/>
      <c r="M313" s="19"/>
      <c r="N313" s="19"/>
      <c r="O313" s="20">
        <f t="shared" si="175"/>
        <v>200000</v>
      </c>
      <c r="P313" s="20">
        <f t="shared" si="176"/>
        <v>600000</v>
      </c>
      <c r="Q313" s="20">
        <f t="shared" si="177"/>
        <v>600000</v>
      </c>
      <c r="R313" s="20">
        <f t="shared" si="178"/>
        <v>600000</v>
      </c>
    </row>
    <row r="314" spans="1:18" ht="94.5" thickBot="1" x14ac:dyDescent="0.25">
      <c r="A314" s="18" t="s">
        <v>734</v>
      </c>
      <c r="B314" s="18" t="s">
        <v>200</v>
      </c>
      <c r="C314" s="19" t="s">
        <v>863</v>
      </c>
      <c r="D314" s="19" t="s">
        <v>842</v>
      </c>
      <c r="E314" s="20">
        <v>5000000</v>
      </c>
      <c r="F314" s="19" t="s">
        <v>268</v>
      </c>
      <c r="G314" s="18"/>
      <c r="H314" s="18"/>
      <c r="I314" s="18"/>
      <c r="J314" s="19"/>
      <c r="K314" s="19"/>
      <c r="L314" s="19"/>
      <c r="M314" s="19"/>
      <c r="N314" s="19"/>
      <c r="O314" s="20">
        <f t="shared" si="175"/>
        <v>500000</v>
      </c>
      <c r="P314" s="20">
        <f t="shared" si="176"/>
        <v>1500000</v>
      </c>
      <c r="Q314" s="20">
        <f t="shared" si="177"/>
        <v>1500000</v>
      </c>
      <c r="R314" s="20">
        <f t="shared" si="178"/>
        <v>1500000</v>
      </c>
    </row>
    <row r="315" spans="1:18" ht="113.25" thickBot="1" x14ac:dyDescent="0.25">
      <c r="A315" s="18" t="s">
        <v>735</v>
      </c>
      <c r="B315" s="18" t="s">
        <v>356</v>
      </c>
      <c r="C315" s="19" t="s">
        <v>862</v>
      </c>
      <c r="D315" s="19" t="s">
        <v>842</v>
      </c>
      <c r="E315" s="20">
        <v>200000</v>
      </c>
      <c r="F315" s="19" t="s">
        <v>268</v>
      </c>
      <c r="G315" s="18"/>
      <c r="H315" s="18"/>
      <c r="I315" s="18"/>
      <c r="J315" s="19"/>
      <c r="K315" s="19"/>
      <c r="L315" s="19"/>
      <c r="M315" s="19"/>
      <c r="N315" s="19"/>
      <c r="O315" s="20">
        <f t="shared" si="175"/>
        <v>20000</v>
      </c>
      <c r="P315" s="20">
        <f t="shared" si="176"/>
        <v>60000</v>
      </c>
      <c r="Q315" s="20">
        <f t="shared" si="177"/>
        <v>60000</v>
      </c>
      <c r="R315" s="20">
        <f t="shared" si="178"/>
        <v>60000</v>
      </c>
    </row>
    <row r="316" spans="1:18" ht="132" thickBot="1" x14ac:dyDescent="0.25">
      <c r="A316" s="18" t="s">
        <v>736</v>
      </c>
      <c r="B316" s="18" t="s">
        <v>201</v>
      </c>
      <c r="C316" s="19" t="s">
        <v>845</v>
      </c>
      <c r="D316" s="19" t="s">
        <v>842</v>
      </c>
      <c r="E316" s="20">
        <v>500000</v>
      </c>
      <c r="F316" s="19" t="s">
        <v>386</v>
      </c>
      <c r="G316" s="18"/>
      <c r="H316" s="18"/>
      <c r="I316" s="18"/>
      <c r="J316" s="19"/>
      <c r="K316" s="19"/>
      <c r="L316" s="19"/>
      <c r="M316" s="19"/>
      <c r="N316" s="19"/>
      <c r="O316" s="20">
        <f t="shared" si="175"/>
        <v>50000</v>
      </c>
      <c r="P316" s="20">
        <f t="shared" si="176"/>
        <v>150000</v>
      </c>
      <c r="Q316" s="20">
        <f t="shared" si="177"/>
        <v>150000</v>
      </c>
      <c r="R316" s="20">
        <f t="shared" si="178"/>
        <v>150000</v>
      </c>
    </row>
    <row r="317" spans="1:18" ht="38.25" thickBot="1" x14ac:dyDescent="0.25">
      <c r="A317" s="18" t="s">
        <v>737</v>
      </c>
      <c r="B317" s="18" t="s">
        <v>202</v>
      </c>
      <c r="C317" s="19" t="s">
        <v>845</v>
      </c>
      <c r="D317" s="19" t="s">
        <v>842</v>
      </c>
      <c r="E317" s="20">
        <v>200000</v>
      </c>
      <c r="F317" s="19" t="s">
        <v>386</v>
      </c>
      <c r="G317" s="18"/>
      <c r="H317" s="18"/>
      <c r="I317" s="18"/>
      <c r="J317" s="19"/>
      <c r="K317" s="19"/>
      <c r="L317" s="19"/>
      <c r="M317" s="19"/>
      <c r="N317" s="19"/>
      <c r="O317" s="20">
        <f t="shared" si="175"/>
        <v>20000</v>
      </c>
      <c r="P317" s="20">
        <f t="shared" si="176"/>
        <v>60000</v>
      </c>
      <c r="Q317" s="20">
        <f t="shared" si="177"/>
        <v>60000</v>
      </c>
      <c r="R317" s="20">
        <f t="shared" si="178"/>
        <v>60000</v>
      </c>
    </row>
    <row r="318" spans="1:18" ht="38.25" thickBot="1" x14ac:dyDescent="0.25">
      <c r="A318" s="18" t="s">
        <v>738</v>
      </c>
      <c r="B318" s="18" t="s">
        <v>203</v>
      </c>
      <c r="C318" s="19" t="s">
        <v>845</v>
      </c>
      <c r="D318" s="19" t="s">
        <v>842</v>
      </c>
      <c r="E318" s="20">
        <v>20000</v>
      </c>
      <c r="F318" s="19" t="s">
        <v>386</v>
      </c>
      <c r="G318" s="18"/>
      <c r="H318" s="18"/>
      <c r="I318" s="18"/>
      <c r="J318" s="19"/>
      <c r="K318" s="19"/>
      <c r="L318" s="19"/>
      <c r="M318" s="19"/>
      <c r="N318" s="19"/>
      <c r="O318" s="20">
        <f t="shared" si="175"/>
        <v>2000</v>
      </c>
      <c r="P318" s="20">
        <f t="shared" si="176"/>
        <v>6000</v>
      </c>
      <c r="Q318" s="20">
        <f t="shared" si="177"/>
        <v>6000</v>
      </c>
      <c r="R318" s="20">
        <f t="shared" si="178"/>
        <v>6000</v>
      </c>
    </row>
    <row r="319" spans="1:18" ht="38.25" thickBot="1" x14ac:dyDescent="0.25">
      <c r="A319" s="18" t="s">
        <v>739</v>
      </c>
      <c r="B319" s="18" t="s">
        <v>453</v>
      </c>
      <c r="C319" s="19" t="s">
        <v>845</v>
      </c>
      <c r="D319" s="19" t="s">
        <v>842</v>
      </c>
      <c r="E319" s="20">
        <f>E320</f>
        <v>1000000</v>
      </c>
      <c r="F319" s="19" t="s">
        <v>388</v>
      </c>
      <c r="G319" s="18"/>
      <c r="H319" s="18"/>
      <c r="I319" s="18"/>
      <c r="J319" s="19"/>
      <c r="K319" s="19"/>
      <c r="L319" s="19"/>
      <c r="M319" s="19"/>
      <c r="N319" s="19"/>
      <c r="O319" s="20">
        <f t="shared" si="175"/>
        <v>100000</v>
      </c>
      <c r="P319" s="20">
        <f t="shared" si="176"/>
        <v>300000</v>
      </c>
      <c r="Q319" s="20">
        <f t="shared" si="177"/>
        <v>300000</v>
      </c>
      <c r="R319" s="20">
        <f t="shared" si="178"/>
        <v>300000</v>
      </c>
    </row>
    <row r="320" spans="1:18" s="27" customFormat="1" ht="39.75" customHeight="1" thickBot="1" x14ac:dyDescent="0.25">
      <c r="A320" s="22" t="s">
        <v>391</v>
      </c>
      <c r="B320" s="22" t="s">
        <v>454</v>
      </c>
      <c r="C320" s="24" t="s">
        <v>845</v>
      </c>
      <c r="D320" s="19" t="s">
        <v>842</v>
      </c>
      <c r="E320" s="25">
        <v>1000000</v>
      </c>
      <c r="F320" s="24"/>
      <c r="G320" s="26"/>
      <c r="H320" s="26"/>
      <c r="I320" s="26"/>
      <c r="J320" s="24"/>
      <c r="K320" s="24"/>
      <c r="L320" s="24"/>
      <c r="M320" s="24"/>
      <c r="N320" s="24"/>
      <c r="O320" s="25">
        <f t="shared" si="175"/>
        <v>100000</v>
      </c>
      <c r="P320" s="25">
        <f t="shared" si="176"/>
        <v>300000</v>
      </c>
      <c r="Q320" s="25">
        <f t="shared" si="177"/>
        <v>300000</v>
      </c>
      <c r="R320" s="25">
        <f t="shared" si="178"/>
        <v>300000</v>
      </c>
    </row>
    <row r="321" spans="1:18" ht="57" thickBot="1" x14ac:dyDescent="0.25">
      <c r="A321" s="12" t="s">
        <v>204</v>
      </c>
      <c r="B321" s="13" t="s">
        <v>205</v>
      </c>
      <c r="C321" s="14" t="s">
        <v>932</v>
      </c>
      <c r="D321" s="14" t="s">
        <v>842</v>
      </c>
      <c r="E321" s="15">
        <f>SUM(E322,E324,E325,E327,E328,E329,E330,E331)</f>
        <v>18550000</v>
      </c>
      <c r="F321" s="14" t="s">
        <v>840</v>
      </c>
      <c r="G321" s="13"/>
      <c r="H321" s="16"/>
      <c r="I321" s="16"/>
      <c r="J321" s="17"/>
      <c r="K321" s="17"/>
      <c r="L321" s="17"/>
      <c r="M321" s="17"/>
      <c r="N321" s="17"/>
      <c r="O321" s="15">
        <f>SUM(O322,O324,O325,O327,O328,O329,O330,O331)</f>
        <v>1900000</v>
      </c>
      <c r="P321" s="15">
        <f>SUM(P322,P324,P325,P327,P328,P329,P330,P331)</f>
        <v>5550000</v>
      </c>
      <c r="Q321" s="15">
        <f t="shared" ref="Q321:R321" si="179">SUM(Q322,Q324,Q325,Q327,Q328,Q329,Q330,Q331)</f>
        <v>5550000</v>
      </c>
      <c r="R321" s="15">
        <f t="shared" si="179"/>
        <v>5550000</v>
      </c>
    </row>
    <row r="322" spans="1:18" ht="57" thickBot="1" x14ac:dyDescent="0.25">
      <c r="A322" s="18" t="s">
        <v>740</v>
      </c>
      <c r="B322" s="18" t="s">
        <v>358</v>
      </c>
      <c r="C322" s="19" t="s">
        <v>851</v>
      </c>
      <c r="D322" s="19" t="s">
        <v>842</v>
      </c>
      <c r="E322" s="20">
        <f>E323</f>
        <v>7000000</v>
      </c>
      <c r="F322" s="19" t="s">
        <v>906</v>
      </c>
      <c r="G322" s="18"/>
      <c r="H322" s="18"/>
      <c r="I322" s="18"/>
      <c r="J322" s="19"/>
      <c r="K322" s="19"/>
      <c r="L322" s="19"/>
      <c r="M322" s="19"/>
      <c r="N322" s="19"/>
      <c r="O322" s="20">
        <f>E322*0.1</f>
        <v>700000</v>
      </c>
      <c r="P322" s="20">
        <f t="shared" ref="P322:P331" si="180">E322*0.3</f>
        <v>2100000</v>
      </c>
      <c r="Q322" s="20">
        <f t="shared" ref="Q322:Q331" si="181">E322*0.3</f>
        <v>2100000</v>
      </c>
      <c r="R322" s="20">
        <f t="shared" ref="R322:R331" si="182">E322*0.3</f>
        <v>2100000</v>
      </c>
    </row>
    <row r="323" spans="1:18" s="27" customFormat="1" ht="38.25" thickBot="1" x14ac:dyDescent="0.25">
      <c r="A323" s="22" t="s">
        <v>391</v>
      </c>
      <c r="B323" s="22" t="s">
        <v>435</v>
      </c>
      <c r="C323" s="24" t="s">
        <v>851</v>
      </c>
      <c r="D323" s="19" t="s">
        <v>842</v>
      </c>
      <c r="E323" s="25">
        <v>7000000</v>
      </c>
      <c r="F323" s="24" t="s">
        <v>906</v>
      </c>
      <c r="G323" s="26"/>
      <c r="H323" s="26"/>
      <c r="I323" s="26"/>
      <c r="J323" s="24"/>
      <c r="K323" s="24"/>
      <c r="L323" s="24"/>
      <c r="M323" s="24"/>
      <c r="N323" s="24"/>
      <c r="O323" s="25">
        <f t="shared" ref="O323:O331" si="183">E323*0.1</f>
        <v>700000</v>
      </c>
      <c r="P323" s="25">
        <f t="shared" si="180"/>
        <v>2100000</v>
      </c>
      <c r="Q323" s="25">
        <f t="shared" si="181"/>
        <v>2100000</v>
      </c>
      <c r="R323" s="25">
        <f t="shared" si="182"/>
        <v>2100000</v>
      </c>
    </row>
    <row r="324" spans="1:18" ht="38.25" thickBot="1" x14ac:dyDescent="0.25">
      <c r="A324" s="18" t="s">
        <v>741</v>
      </c>
      <c r="B324" s="18" t="s">
        <v>812</v>
      </c>
      <c r="C324" s="19" t="s">
        <v>851</v>
      </c>
      <c r="D324" s="19" t="s">
        <v>842</v>
      </c>
      <c r="E324" s="20">
        <v>4000000</v>
      </c>
      <c r="F324" s="19" t="s">
        <v>840</v>
      </c>
      <c r="G324" s="18"/>
      <c r="H324" s="18"/>
      <c r="I324" s="18"/>
      <c r="J324" s="19"/>
      <c r="K324" s="19"/>
      <c r="L324" s="19"/>
      <c r="M324" s="19"/>
      <c r="N324" s="19"/>
      <c r="O324" s="20">
        <f t="shared" si="183"/>
        <v>400000</v>
      </c>
      <c r="P324" s="20">
        <f t="shared" si="180"/>
        <v>1200000</v>
      </c>
      <c r="Q324" s="20">
        <f t="shared" si="181"/>
        <v>1200000</v>
      </c>
      <c r="R324" s="20">
        <f t="shared" si="182"/>
        <v>1200000</v>
      </c>
    </row>
    <row r="325" spans="1:18" ht="57" thickBot="1" x14ac:dyDescent="0.25">
      <c r="A325" s="18" t="s">
        <v>742</v>
      </c>
      <c r="B325" s="18" t="s">
        <v>439</v>
      </c>
      <c r="C325" s="19" t="s">
        <v>851</v>
      </c>
      <c r="D325" s="19" t="s">
        <v>842</v>
      </c>
      <c r="E325" s="20">
        <f>E326</f>
        <v>3000000</v>
      </c>
      <c r="F325" s="19" t="s">
        <v>840</v>
      </c>
      <c r="G325" s="18"/>
      <c r="H325" s="18"/>
      <c r="I325" s="18"/>
      <c r="J325" s="19"/>
      <c r="K325" s="19"/>
      <c r="L325" s="19"/>
      <c r="M325" s="19"/>
      <c r="N325" s="19"/>
      <c r="O325" s="20">
        <f t="shared" si="183"/>
        <v>300000</v>
      </c>
      <c r="P325" s="20">
        <f t="shared" si="180"/>
        <v>900000</v>
      </c>
      <c r="Q325" s="20">
        <f t="shared" si="181"/>
        <v>900000</v>
      </c>
      <c r="R325" s="20">
        <f t="shared" si="182"/>
        <v>900000</v>
      </c>
    </row>
    <row r="326" spans="1:18" s="27" customFormat="1" ht="39.75" customHeight="1" thickBot="1" x14ac:dyDescent="0.25">
      <c r="A326" s="22" t="s">
        <v>391</v>
      </c>
      <c r="B326" s="22" t="s">
        <v>440</v>
      </c>
      <c r="C326" s="24" t="s">
        <v>909</v>
      </c>
      <c r="D326" s="19" t="s">
        <v>842</v>
      </c>
      <c r="E326" s="25">
        <v>3000000</v>
      </c>
      <c r="F326" s="24" t="s">
        <v>906</v>
      </c>
      <c r="G326" s="26"/>
      <c r="H326" s="26"/>
      <c r="I326" s="26"/>
      <c r="J326" s="24"/>
      <c r="K326" s="24"/>
      <c r="L326" s="24"/>
      <c r="M326" s="24"/>
      <c r="N326" s="24"/>
      <c r="O326" s="25">
        <f t="shared" si="183"/>
        <v>300000</v>
      </c>
      <c r="P326" s="25">
        <f t="shared" si="180"/>
        <v>900000</v>
      </c>
      <c r="Q326" s="25">
        <f t="shared" si="181"/>
        <v>900000</v>
      </c>
      <c r="R326" s="25">
        <f t="shared" si="182"/>
        <v>900000</v>
      </c>
    </row>
    <row r="327" spans="1:18" ht="57" thickBot="1" x14ac:dyDescent="0.25">
      <c r="A327" s="18" t="s">
        <v>743</v>
      </c>
      <c r="B327" s="18" t="s">
        <v>359</v>
      </c>
      <c r="C327" s="19" t="s">
        <v>907</v>
      </c>
      <c r="D327" s="19" t="s">
        <v>844</v>
      </c>
      <c r="E327" s="20">
        <v>50000</v>
      </c>
      <c r="F327" s="19" t="s">
        <v>908</v>
      </c>
      <c r="G327" s="18"/>
      <c r="H327" s="18"/>
      <c r="I327" s="18"/>
      <c r="J327" s="19"/>
      <c r="K327" s="19"/>
      <c r="L327" s="19"/>
      <c r="M327" s="19"/>
      <c r="N327" s="19"/>
      <c r="O327" s="20">
        <f>E327*1</f>
        <v>50000</v>
      </c>
      <c r="P327" s="20">
        <v>0</v>
      </c>
      <c r="Q327" s="20">
        <v>0</v>
      </c>
      <c r="R327" s="20">
        <v>0</v>
      </c>
    </row>
    <row r="328" spans="1:18" ht="38.25" thickBot="1" x14ac:dyDescent="0.25">
      <c r="A328" s="18" t="s">
        <v>744</v>
      </c>
      <c r="B328" s="18" t="s">
        <v>206</v>
      </c>
      <c r="C328" s="19" t="s">
        <v>851</v>
      </c>
      <c r="D328" s="19" t="s">
        <v>842</v>
      </c>
      <c r="E328" s="20">
        <v>1000000</v>
      </c>
      <c r="F328" s="19" t="s">
        <v>840</v>
      </c>
      <c r="G328" s="18"/>
      <c r="H328" s="18"/>
      <c r="I328" s="18"/>
      <c r="J328" s="19"/>
      <c r="K328" s="19"/>
      <c r="L328" s="19"/>
      <c r="M328" s="19"/>
      <c r="N328" s="19"/>
      <c r="O328" s="20">
        <f t="shared" si="183"/>
        <v>100000</v>
      </c>
      <c r="P328" s="20">
        <f t="shared" si="180"/>
        <v>300000</v>
      </c>
      <c r="Q328" s="20">
        <f t="shared" si="181"/>
        <v>300000</v>
      </c>
      <c r="R328" s="20">
        <f t="shared" si="182"/>
        <v>300000</v>
      </c>
    </row>
    <row r="329" spans="1:18" ht="38.25" thickBot="1" x14ac:dyDescent="0.25">
      <c r="A329" s="18" t="s">
        <v>745</v>
      </c>
      <c r="B329" s="18" t="s">
        <v>357</v>
      </c>
      <c r="C329" s="19" t="s">
        <v>851</v>
      </c>
      <c r="D329" s="19" t="s">
        <v>842</v>
      </c>
      <c r="E329" s="20">
        <v>1000000</v>
      </c>
      <c r="F329" s="19" t="s">
        <v>840</v>
      </c>
      <c r="G329" s="18"/>
      <c r="H329" s="18"/>
      <c r="I329" s="18"/>
      <c r="J329" s="19"/>
      <c r="K329" s="19"/>
      <c r="L329" s="19"/>
      <c r="M329" s="19"/>
      <c r="N329" s="19"/>
      <c r="O329" s="20">
        <f t="shared" si="183"/>
        <v>100000</v>
      </c>
      <c r="P329" s="20">
        <f t="shared" si="180"/>
        <v>300000</v>
      </c>
      <c r="Q329" s="20">
        <f t="shared" si="181"/>
        <v>300000</v>
      </c>
      <c r="R329" s="20">
        <f t="shared" si="182"/>
        <v>300000</v>
      </c>
    </row>
    <row r="330" spans="1:18" ht="75.75" thickBot="1" x14ac:dyDescent="0.25">
      <c r="A330" s="18" t="s">
        <v>746</v>
      </c>
      <c r="B330" s="18" t="s">
        <v>360</v>
      </c>
      <c r="C330" s="19" t="s">
        <v>851</v>
      </c>
      <c r="D330" s="19" t="s">
        <v>842</v>
      </c>
      <c r="E330" s="20">
        <v>2000000</v>
      </c>
      <c r="F330" s="19" t="s">
        <v>840</v>
      </c>
      <c r="G330" s="18"/>
      <c r="H330" s="18"/>
      <c r="I330" s="18"/>
      <c r="J330" s="19"/>
      <c r="K330" s="19"/>
      <c r="L330" s="19"/>
      <c r="M330" s="19"/>
      <c r="N330" s="19"/>
      <c r="O330" s="20">
        <f t="shared" si="183"/>
        <v>200000</v>
      </c>
      <c r="P330" s="20">
        <f t="shared" si="180"/>
        <v>600000</v>
      </c>
      <c r="Q330" s="20">
        <f t="shared" si="181"/>
        <v>600000</v>
      </c>
      <c r="R330" s="20">
        <f t="shared" si="182"/>
        <v>600000</v>
      </c>
    </row>
    <row r="331" spans="1:18" ht="38.25" thickBot="1" x14ac:dyDescent="0.25">
      <c r="A331" s="18" t="s">
        <v>941</v>
      </c>
      <c r="B331" s="31" t="s">
        <v>436</v>
      </c>
      <c r="C331" s="19" t="s">
        <v>863</v>
      </c>
      <c r="D331" s="19" t="s">
        <v>842</v>
      </c>
      <c r="E331" s="20">
        <v>500000</v>
      </c>
      <c r="F331" s="19" t="s">
        <v>840</v>
      </c>
      <c r="G331" s="18"/>
      <c r="H331" s="18"/>
      <c r="I331" s="18"/>
      <c r="J331" s="19"/>
      <c r="K331" s="19"/>
      <c r="L331" s="19"/>
      <c r="M331" s="19"/>
      <c r="N331" s="19"/>
      <c r="O331" s="20">
        <f t="shared" si="183"/>
        <v>50000</v>
      </c>
      <c r="P331" s="20">
        <f t="shared" si="180"/>
        <v>150000</v>
      </c>
      <c r="Q331" s="20">
        <f t="shared" si="181"/>
        <v>150000</v>
      </c>
      <c r="R331" s="20">
        <f t="shared" si="182"/>
        <v>150000</v>
      </c>
    </row>
    <row r="332" spans="1:18" ht="38.25" thickBot="1" x14ac:dyDescent="0.25">
      <c r="A332" s="12" t="s">
        <v>207</v>
      </c>
      <c r="B332" s="13" t="s">
        <v>208</v>
      </c>
      <c r="C332" s="14" t="s">
        <v>845</v>
      </c>
      <c r="D332" s="14" t="s">
        <v>842</v>
      </c>
      <c r="E332" s="15">
        <f>SUM(E333,E335,E337,E338,E339)</f>
        <v>1450000</v>
      </c>
      <c r="F332" s="14" t="s">
        <v>386</v>
      </c>
      <c r="G332" s="13"/>
      <c r="H332" s="16"/>
      <c r="I332" s="16"/>
      <c r="J332" s="17"/>
      <c r="K332" s="17"/>
      <c r="L332" s="17"/>
      <c r="M332" s="17"/>
      <c r="N332" s="17"/>
      <c r="O332" s="15">
        <f>SUM(O333,O335,O337,O338,O339)</f>
        <v>145000</v>
      </c>
      <c r="P332" s="15">
        <f>SUM(P333,P335,P337,P338,P339)</f>
        <v>435000</v>
      </c>
      <c r="Q332" s="15">
        <f t="shared" ref="Q332:R332" si="184">SUM(Q333,Q335,Q337,Q338,Q339)</f>
        <v>435000</v>
      </c>
      <c r="R332" s="15">
        <f t="shared" si="184"/>
        <v>435000</v>
      </c>
    </row>
    <row r="333" spans="1:18" ht="38.25" thickBot="1" x14ac:dyDescent="0.25">
      <c r="A333" s="18" t="s">
        <v>747</v>
      </c>
      <c r="B333" s="18" t="s">
        <v>361</v>
      </c>
      <c r="C333" s="19" t="s">
        <v>845</v>
      </c>
      <c r="D333" s="19" t="s">
        <v>842</v>
      </c>
      <c r="E333" s="20">
        <f>E334</f>
        <v>200000</v>
      </c>
      <c r="F333" s="19" t="s">
        <v>386</v>
      </c>
      <c r="G333" s="18"/>
      <c r="H333" s="18"/>
      <c r="I333" s="18"/>
      <c r="J333" s="19"/>
      <c r="K333" s="19"/>
      <c r="L333" s="19"/>
      <c r="M333" s="19"/>
      <c r="N333" s="19"/>
      <c r="O333" s="20">
        <f>E333*0.1</f>
        <v>20000</v>
      </c>
      <c r="P333" s="20">
        <f t="shared" ref="P333:P339" si="185">E333*0.3</f>
        <v>60000</v>
      </c>
      <c r="Q333" s="20">
        <f t="shared" ref="Q333:Q339" si="186">E333*0.3</f>
        <v>60000</v>
      </c>
      <c r="R333" s="20">
        <f t="shared" ref="R333:R339" si="187">E333*0.3</f>
        <v>60000</v>
      </c>
    </row>
    <row r="334" spans="1:18" s="27" customFormat="1" ht="38.25" thickBot="1" x14ac:dyDescent="0.25">
      <c r="A334" s="22" t="s">
        <v>391</v>
      </c>
      <c r="B334" s="22" t="s">
        <v>398</v>
      </c>
      <c r="C334" s="24" t="s">
        <v>845</v>
      </c>
      <c r="D334" s="19" t="s">
        <v>842</v>
      </c>
      <c r="E334" s="25">
        <v>200000</v>
      </c>
      <c r="F334" s="24"/>
      <c r="G334" s="26"/>
      <c r="H334" s="26"/>
      <c r="I334" s="26"/>
      <c r="J334" s="24"/>
      <c r="K334" s="24"/>
      <c r="L334" s="24"/>
      <c r="M334" s="24"/>
      <c r="N334" s="24"/>
      <c r="O334" s="25">
        <f t="shared" ref="O334:O339" si="188">E334*0.1</f>
        <v>20000</v>
      </c>
      <c r="P334" s="25">
        <f t="shared" si="185"/>
        <v>60000</v>
      </c>
      <c r="Q334" s="25">
        <f t="shared" si="186"/>
        <v>60000</v>
      </c>
      <c r="R334" s="25">
        <f t="shared" si="187"/>
        <v>60000</v>
      </c>
    </row>
    <row r="335" spans="1:18" ht="38.25" thickBot="1" x14ac:dyDescent="0.25">
      <c r="A335" s="18" t="s">
        <v>748</v>
      </c>
      <c r="B335" s="18" t="s">
        <v>854</v>
      </c>
      <c r="C335" s="19" t="s">
        <v>845</v>
      </c>
      <c r="D335" s="19" t="s">
        <v>842</v>
      </c>
      <c r="E335" s="20">
        <f>E336</f>
        <v>500000</v>
      </c>
      <c r="F335" s="19" t="s">
        <v>384</v>
      </c>
      <c r="G335" s="18"/>
      <c r="H335" s="18"/>
      <c r="I335" s="18"/>
      <c r="J335" s="19"/>
      <c r="K335" s="19"/>
      <c r="L335" s="19"/>
      <c r="M335" s="19"/>
      <c r="N335" s="19"/>
      <c r="O335" s="20">
        <f t="shared" si="188"/>
        <v>50000</v>
      </c>
      <c r="P335" s="20">
        <f t="shared" si="185"/>
        <v>150000</v>
      </c>
      <c r="Q335" s="20">
        <f t="shared" si="186"/>
        <v>150000</v>
      </c>
      <c r="R335" s="20">
        <f t="shared" si="187"/>
        <v>150000</v>
      </c>
    </row>
    <row r="336" spans="1:18" s="27" customFormat="1" ht="31.5" customHeight="1" thickBot="1" x14ac:dyDescent="0.25">
      <c r="A336" s="22" t="s">
        <v>391</v>
      </c>
      <c r="B336" s="22" t="s">
        <v>465</v>
      </c>
      <c r="C336" s="24" t="s">
        <v>845</v>
      </c>
      <c r="D336" s="19" t="s">
        <v>842</v>
      </c>
      <c r="E336" s="25">
        <v>500000</v>
      </c>
      <c r="F336" s="24"/>
      <c r="G336" s="26"/>
      <c r="H336" s="26"/>
      <c r="I336" s="26"/>
      <c r="J336" s="24"/>
      <c r="K336" s="24"/>
      <c r="L336" s="24"/>
      <c r="M336" s="24"/>
      <c r="N336" s="24"/>
      <c r="O336" s="25">
        <f t="shared" si="188"/>
        <v>50000</v>
      </c>
      <c r="P336" s="25">
        <f t="shared" si="185"/>
        <v>150000</v>
      </c>
      <c r="Q336" s="25">
        <f t="shared" si="186"/>
        <v>150000</v>
      </c>
      <c r="R336" s="25">
        <f t="shared" si="187"/>
        <v>150000</v>
      </c>
    </row>
    <row r="337" spans="1:30" ht="19.5" thickBot="1" x14ac:dyDescent="0.25">
      <c r="A337" s="18" t="s">
        <v>749</v>
      </c>
      <c r="B337" s="18" t="s">
        <v>209</v>
      </c>
      <c r="C337" s="19" t="s">
        <v>845</v>
      </c>
      <c r="D337" s="19" t="s">
        <v>842</v>
      </c>
      <c r="E337" s="20">
        <v>200000</v>
      </c>
      <c r="F337" s="19" t="s">
        <v>384</v>
      </c>
      <c r="G337" s="18"/>
      <c r="H337" s="18"/>
      <c r="I337" s="18"/>
      <c r="J337" s="19"/>
      <c r="K337" s="19"/>
      <c r="L337" s="19"/>
      <c r="M337" s="19"/>
      <c r="N337" s="19"/>
      <c r="O337" s="20">
        <f t="shared" si="188"/>
        <v>20000</v>
      </c>
      <c r="P337" s="20">
        <f t="shared" si="185"/>
        <v>60000</v>
      </c>
      <c r="Q337" s="20">
        <f t="shared" si="186"/>
        <v>60000</v>
      </c>
      <c r="R337" s="20">
        <f t="shared" si="187"/>
        <v>60000</v>
      </c>
    </row>
    <row r="338" spans="1:30" ht="38.25" thickBot="1" x14ac:dyDescent="0.25">
      <c r="A338" s="18" t="s">
        <v>750</v>
      </c>
      <c r="B338" s="18" t="s">
        <v>210</v>
      </c>
      <c r="C338" s="19" t="s">
        <v>845</v>
      </c>
      <c r="D338" s="19" t="s">
        <v>842</v>
      </c>
      <c r="E338" s="20">
        <v>50000</v>
      </c>
      <c r="F338" s="19" t="s">
        <v>386</v>
      </c>
      <c r="G338" s="18"/>
      <c r="H338" s="18"/>
      <c r="I338" s="18"/>
      <c r="J338" s="19"/>
      <c r="K338" s="19"/>
      <c r="L338" s="19"/>
      <c r="M338" s="19"/>
      <c r="N338" s="19"/>
      <c r="O338" s="20">
        <f t="shared" si="188"/>
        <v>5000</v>
      </c>
      <c r="P338" s="20">
        <f t="shared" si="185"/>
        <v>15000</v>
      </c>
      <c r="Q338" s="20">
        <f t="shared" si="186"/>
        <v>15000</v>
      </c>
      <c r="R338" s="20">
        <f t="shared" si="187"/>
        <v>15000</v>
      </c>
    </row>
    <row r="339" spans="1:30" ht="57" thickBot="1" x14ac:dyDescent="0.25">
      <c r="A339" s="18" t="s">
        <v>751</v>
      </c>
      <c r="B339" s="18" t="s">
        <v>362</v>
      </c>
      <c r="C339" s="19" t="s">
        <v>845</v>
      </c>
      <c r="D339" s="19" t="s">
        <v>842</v>
      </c>
      <c r="E339" s="20">
        <v>500000</v>
      </c>
      <c r="F339" s="19" t="s">
        <v>386</v>
      </c>
      <c r="G339" s="18"/>
      <c r="H339" s="18"/>
      <c r="I339" s="18"/>
      <c r="J339" s="19"/>
      <c r="K339" s="19"/>
      <c r="L339" s="19"/>
      <c r="M339" s="19"/>
      <c r="N339" s="19"/>
      <c r="O339" s="20">
        <f t="shared" si="188"/>
        <v>50000</v>
      </c>
      <c r="P339" s="20">
        <f t="shared" si="185"/>
        <v>150000</v>
      </c>
      <c r="Q339" s="20">
        <f t="shared" si="186"/>
        <v>150000</v>
      </c>
      <c r="R339" s="20">
        <f t="shared" si="187"/>
        <v>150000</v>
      </c>
    </row>
    <row r="340" spans="1:30" s="11" customFormat="1" ht="38.25" thickBot="1" x14ac:dyDescent="0.25">
      <c r="A340" s="72" t="s">
        <v>211</v>
      </c>
      <c r="B340" s="73" t="s">
        <v>213</v>
      </c>
      <c r="C340" s="56" t="s">
        <v>845</v>
      </c>
      <c r="D340" s="56" t="s">
        <v>842</v>
      </c>
      <c r="E340" s="54">
        <f>SUM(E342,E345)</f>
        <v>4300000</v>
      </c>
      <c r="F340" s="56" t="s">
        <v>840</v>
      </c>
      <c r="G340" s="8" t="s">
        <v>814</v>
      </c>
      <c r="H340" s="9" t="s">
        <v>548</v>
      </c>
      <c r="I340" s="9" t="s">
        <v>472</v>
      </c>
      <c r="J340" s="10">
        <v>0</v>
      </c>
      <c r="K340" s="10">
        <v>1000</v>
      </c>
      <c r="L340" s="10">
        <v>2000</v>
      </c>
      <c r="M340" s="10">
        <v>3000</v>
      </c>
      <c r="N340" s="10">
        <v>5000</v>
      </c>
      <c r="O340" s="54">
        <f>SUM(O342,O345)</f>
        <v>520000</v>
      </c>
      <c r="P340" s="54">
        <f t="shared" ref="P340:R340" si="189">SUM(P342,P345)</f>
        <v>1260000</v>
      </c>
      <c r="Q340" s="54">
        <f t="shared" si="189"/>
        <v>1260000</v>
      </c>
      <c r="R340" s="54">
        <f t="shared" si="189"/>
        <v>1260000</v>
      </c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s="11" customFormat="1" ht="57" thickBot="1" x14ac:dyDescent="0.25">
      <c r="A341" s="72"/>
      <c r="B341" s="73"/>
      <c r="C341" s="57"/>
      <c r="D341" s="57"/>
      <c r="E341" s="55"/>
      <c r="F341" s="57"/>
      <c r="G341" s="8" t="s">
        <v>549</v>
      </c>
      <c r="H341" s="9" t="s">
        <v>550</v>
      </c>
      <c r="I341" s="9">
        <v>1</v>
      </c>
      <c r="J341" s="10">
        <v>0</v>
      </c>
      <c r="K341" s="10">
        <v>1</v>
      </c>
      <c r="L341" s="10">
        <v>1</v>
      </c>
      <c r="M341" s="10">
        <v>1</v>
      </c>
      <c r="N341" s="10">
        <v>1</v>
      </c>
      <c r="O341" s="55"/>
      <c r="P341" s="55"/>
      <c r="Q341" s="55"/>
      <c r="R341" s="55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38.25" thickBot="1" x14ac:dyDescent="0.25">
      <c r="A342" s="12" t="s">
        <v>212</v>
      </c>
      <c r="B342" s="13" t="s">
        <v>214</v>
      </c>
      <c r="C342" s="14" t="s">
        <v>845</v>
      </c>
      <c r="D342" s="14" t="s">
        <v>842</v>
      </c>
      <c r="E342" s="15">
        <f>SUM(E343,E344)</f>
        <v>3100000</v>
      </c>
      <c r="F342" s="14" t="s">
        <v>840</v>
      </c>
      <c r="G342" s="13"/>
      <c r="H342" s="16"/>
      <c r="I342" s="16"/>
      <c r="J342" s="17"/>
      <c r="K342" s="17"/>
      <c r="L342" s="17"/>
      <c r="M342" s="17"/>
      <c r="N342" s="17"/>
      <c r="O342" s="15">
        <f>SUM(O343,O344)</f>
        <v>310000</v>
      </c>
      <c r="P342" s="15">
        <f t="shared" ref="P342:R342" si="190">SUM(P343,P344)</f>
        <v>930000</v>
      </c>
      <c r="Q342" s="15">
        <f t="shared" si="190"/>
        <v>930000</v>
      </c>
      <c r="R342" s="15">
        <f t="shared" si="190"/>
        <v>930000</v>
      </c>
    </row>
    <row r="343" spans="1:30" ht="38.25" thickBot="1" x14ac:dyDescent="0.25">
      <c r="A343" s="18" t="s">
        <v>752</v>
      </c>
      <c r="B343" s="18" t="s">
        <v>363</v>
      </c>
      <c r="C343" s="19" t="s">
        <v>845</v>
      </c>
      <c r="D343" s="19" t="s">
        <v>842</v>
      </c>
      <c r="E343" s="20">
        <v>100000</v>
      </c>
      <c r="F343" s="19" t="s">
        <v>908</v>
      </c>
      <c r="G343" s="18"/>
      <c r="H343" s="18"/>
      <c r="I343" s="18"/>
      <c r="J343" s="19"/>
      <c r="K343" s="19"/>
      <c r="L343" s="19"/>
      <c r="M343" s="19"/>
      <c r="N343" s="19"/>
      <c r="O343" s="20">
        <f>E343*0.1</f>
        <v>10000</v>
      </c>
      <c r="P343" s="20">
        <f t="shared" ref="P343:P344" si="191">E343*0.3</f>
        <v>30000</v>
      </c>
      <c r="Q343" s="20">
        <f t="shared" ref="Q343:Q344" si="192">E343*0.3</f>
        <v>30000</v>
      </c>
      <c r="R343" s="20">
        <f t="shared" ref="R343:R344" si="193">E343*0.3</f>
        <v>30000</v>
      </c>
    </row>
    <row r="344" spans="1:30" ht="304.5" customHeight="1" thickBot="1" x14ac:dyDescent="0.25">
      <c r="A344" s="18" t="s">
        <v>753</v>
      </c>
      <c r="B344" s="18" t="s">
        <v>215</v>
      </c>
      <c r="C344" s="19" t="s">
        <v>845</v>
      </c>
      <c r="D344" s="19" t="s">
        <v>842</v>
      </c>
      <c r="E344" s="20">
        <v>3000000</v>
      </c>
      <c r="F344" s="19" t="s">
        <v>840</v>
      </c>
      <c r="G344" s="18"/>
      <c r="H344" s="18"/>
      <c r="I344" s="18"/>
      <c r="J344" s="19"/>
      <c r="K344" s="19"/>
      <c r="L344" s="19"/>
      <c r="M344" s="19"/>
      <c r="N344" s="19"/>
      <c r="O344" s="20">
        <f>E344*0.1</f>
        <v>300000</v>
      </c>
      <c r="P344" s="20">
        <f t="shared" si="191"/>
        <v>900000</v>
      </c>
      <c r="Q344" s="20">
        <f t="shared" si="192"/>
        <v>900000</v>
      </c>
      <c r="R344" s="20">
        <f t="shared" si="193"/>
        <v>900000</v>
      </c>
    </row>
    <row r="345" spans="1:30" ht="38.25" thickBot="1" x14ac:dyDescent="0.25">
      <c r="A345" s="12" t="s">
        <v>216</v>
      </c>
      <c r="B345" s="13" t="s">
        <v>217</v>
      </c>
      <c r="C345" s="14" t="s">
        <v>845</v>
      </c>
      <c r="D345" s="14" t="s">
        <v>842</v>
      </c>
      <c r="E345" s="15">
        <f>SUM(E346,E348,E349)</f>
        <v>1200000</v>
      </c>
      <c r="F345" s="14" t="s">
        <v>840</v>
      </c>
      <c r="G345" s="13"/>
      <c r="H345" s="16"/>
      <c r="I345" s="16"/>
      <c r="J345" s="17"/>
      <c r="K345" s="17"/>
      <c r="L345" s="17"/>
      <c r="M345" s="17"/>
      <c r="N345" s="17"/>
      <c r="O345" s="15">
        <f>SUM(O346,O348,O349)</f>
        <v>210000</v>
      </c>
      <c r="P345" s="15">
        <f t="shared" ref="P345:R345" si="194">SUM(P346,P348,P349)</f>
        <v>330000</v>
      </c>
      <c r="Q345" s="15">
        <f t="shared" si="194"/>
        <v>330000</v>
      </c>
      <c r="R345" s="15">
        <f t="shared" si="194"/>
        <v>330000</v>
      </c>
    </row>
    <row r="346" spans="1:30" ht="38.25" thickBot="1" x14ac:dyDescent="0.25">
      <c r="A346" s="18" t="s">
        <v>754</v>
      </c>
      <c r="B346" s="18" t="s">
        <v>364</v>
      </c>
      <c r="C346" s="19" t="s">
        <v>845</v>
      </c>
      <c r="D346" s="19" t="s">
        <v>842</v>
      </c>
      <c r="E346" s="20">
        <f>E347</f>
        <v>600000</v>
      </c>
      <c r="F346" s="19" t="s">
        <v>840</v>
      </c>
      <c r="G346" s="18"/>
      <c r="H346" s="18"/>
      <c r="I346" s="18"/>
      <c r="J346" s="19"/>
      <c r="K346" s="19"/>
      <c r="L346" s="19"/>
      <c r="M346" s="19"/>
      <c r="N346" s="19"/>
      <c r="O346" s="20">
        <f>E346*0.1</f>
        <v>60000</v>
      </c>
      <c r="P346" s="20">
        <f t="shared" ref="P346:P348" si="195">E346*0.3</f>
        <v>180000</v>
      </c>
      <c r="Q346" s="20">
        <f t="shared" ref="Q346:Q348" si="196">E346*0.3</f>
        <v>180000</v>
      </c>
      <c r="R346" s="20">
        <f t="shared" ref="R346:R348" si="197">E346*0.3</f>
        <v>180000</v>
      </c>
    </row>
    <row r="347" spans="1:30" s="27" customFormat="1" ht="38.25" thickBot="1" x14ac:dyDescent="0.25">
      <c r="A347" s="22" t="s">
        <v>391</v>
      </c>
      <c r="B347" s="22" t="s">
        <v>442</v>
      </c>
      <c r="C347" s="24" t="s">
        <v>850</v>
      </c>
      <c r="D347" s="19" t="s">
        <v>842</v>
      </c>
      <c r="E347" s="25">
        <v>600000</v>
      </c>
      <c r="F347" s="24" t="s">
        <v>840</v>
      </c>
      <c r="G347" s="26"/>
      <c r="H347" s="26"/>
      <c r="I347" s="26"/>
      <c r="J347" s="24"/>
      <c r="K347" s="24"/>
      <c r="L347" s="24"/>
      <c r="M347" s="24"/>
      <c r="N347" s="24"/>
      <c r="O347" s="25">
        <f t="shared" ref="O347:O348" si="198">E347*0.1</f>
        <v>60000</v>
      </c>
      <c r="P347" s="25">
        <f t="shared" si="195"/>
        <v>180000</v>
      </c>
      <c r="Q347" s="25">
        <f t="shared" si="196"/>
        <v>180000</v>
      </c>
      <c r="R347" s="25">
        <f t="shared" si="197"/>
        <v>180000</v>
      </c>
    </row>
    <row r="348" spans="1:30" ht="57" thickBot="1" x14ac:dyDescent="0.25">
      <c r="A348" s="18" t="s">
        <v>755</v>
      </c>
      <c r="B348" s="18" t="s">
        <v>824</v>
      </c>
      <c r="C348" s="19" t="s">
        <v>845</v>
      </c>
      <c r="D348" s="19" t="s">
        <v>842</v>
      </c>
      <c r="E348" s="20">
        <v>500000</v>
      </c>
      <c r="F348" s="19" t="s">
        <v>840</v>
      </c>
      <c r="G348" s="18"/>
      <c r="H348" s="18"/>
      <c r="I348" s="18"/>
      <c r="J348" s="19"/>
      <c r="K348" s="19"/>
      <c r="L348" s="19"/>
      <c r="M348" s="19"/>
      <c r="N348" s="19"/>
      <c r="O348" s="20">
        <f t="shared" si="198"/>
        <v>50000</v>
      </c>
      <c r="P348" s="20">
        <f t="shared" si="195"/>
        <v>150000</v>
      </c>
      <c r="Q348" s="20">
        <f t="shared" si="196"/>
        <v>150000</v>
      </c>
      <c r="R348" s="20">
        <f t="shared" si="197"/>
        <v>150000</v>
      </c>
    </row>
    <row r="349" spans="1:30" ht="38.25" thickBot="1" x14ac:dyDescent="0.25">
      <c r="A349" s="18" t="s">
        <v>756</v>
      </c>
      <c r="B349" s="18" t="s">
        <v>365</v>
      </c>
      <c r="C349" s="19" t="s">
        <v>845</v>
      </c>
      <c r="D349" s="19" t="s">
        <v>844</v>
      </c>
      <c r="E349" s="20">
        <v>100000</v>
      </c>
      <c r="F349" s="19" t="s">
        <v>840</v>
      </c>
      <c r="G349" s="18"/>
      <c r="H349" s="18"/>
      <c r="I349" s="18"/>
      <c r="J349" s="19"/>
      <c r="K349" s="19"/>
      <c r="L349" s="19"/>
      <c r="M349" s="19"/>
      <c r="N349" s="19"/>
      <c r="O349" s="20">
        <f>E349*1</f>
        <v>100000</v>
      </c>
      <c r="P349" s="20">
        <v>0</v>
      </c>
      <c r="Q349" s="20">
        <v>0</v>
      </c>
      <c r="R349" s="20">
        <v>0</v>
      </c>
    </row>
    <row r="350" spans="1:30" s="11" customFormat="1" ht="75.75" thickBot="1" x14ac:dyDescent="0.25">
      <c r="A350" s="72" t="s">
        <v>218</v>
      </c>
      <c r="B350" s="73" t="s">
        <v>551</v>
      </c>
      <c r="C350" s="56" t="s">
        <v>845</v>
      </c>
      <c r="D350" s="56" t="s">
        <v>842</v>
      </c>
      <c r="E350" s="54">
        <f>SUM(E352,E359,E378,E388)</f>
        <v>8030000</v>
      </c>
      <c r="F350" s="56" t="s">
        <v>869</v>
      </c>
      <c r="G350" s="8" t="s">
        <v>942</v>
      </c>
      <c r="H350" s="9" t="s">
        <v>272</v>
      </c>
      <c r="I350" s="9">
        <v>1</v>
      </c>
      <c r="J350" s="10">
        <v>0</v>
      </c>
      <c r="K350" s="10">
        <v>1</v>
      </c>
      <c r="L350" s="10">
        <v>1</v>
      </c>
      <c r="M350" s="10">
        <v>1</v>
      </c>
      <c r="N350" s="10">
        <v>1</v>
      </c>
      <c r="O350" s="54">
        <f>SUM(O352,O359,O378,O388)</f>
        <v>1081000</v>
      </c>
      <c r="P350" s="54">
        <f t="shared" ref="P350:R350" si="199">SUM(P352,P359,P378,P388)</f>
        <v>2428000</v>
      </c>
      <c r="Q350" s="54">
        <f t="shared" si="199"/>
        <v>2273000</v>
      </c>
      <c r="R350" s="54">
        <f t="shared" si="199"/>
        <v>2248000</v>
      </c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s="11" customFormat="1" ht="38.25" thickBot="1" x14ac:dyDescent="0.25">
      <c r="A351" s="72"/>
      <c r="B351" s="73"/>
      <c r="C351" s="57"/>
      <c r="D351" s="57"/>
      <c r="E351" s="55"/>
      <c r="F351" s="57"/>
      <c r="G351" s="8" t="s">
        <v>553</v>
      </c>
      <c r="H351" s="9" t="s">
        <v>552</v>
      </c>
      <c r="I351" s="9" t="s">
        <v>471</v>
      </c>
      <c r="J351" s="10">
        <v>0</v>
      </c>
      <c r="K351" s="10">
        <v>2</v>
      </c>
      <c r="L351" s="10">
        <v>4</v>
      </c>
      <c r="M351" s="10">
        <v>6</v>
      </c>
      <c r="N351" s="10">
        <v>8</v>
      </c>
      <c r="O351" s="55"/>
      <c r="P351" s="55"/>
      <c r="Q351" s="55"/>
      <c r="R351" s="55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57" thickBot="1" x14ac:dyDescent="0.25">
      <c r="A352" s="12" t="s">
        <v>219</v>
      </c>
      <c r="B352" s="13" t="s">
        <v>220</v>
      </c>
      <c r="C352" s="14" t="s">
        <v>845</v>
      </c>
      <c r="D352" s="14" t="s">
        <v>842</v>
      </c>
      <c r="E352" s="15">
        <f>SUM(E353:E358)</f>
        <v>420000</v>
      </c>
      <c r="F352" s="14" t="s">
        <v>869</v>
      </c>
      <c r="G352" s="13"/>
      <c r="H352" s="16"/>
      <c r="I352" s="16"/>
      <c r="J352" s="17"/>
      <c r="K352" s="17"/>
      <c r="L352" s="17"/>
      <c r="M352" s="17"/>
      <c r="N352" s="17"/>
      <c r="O352" s="15">
        <f>SUM(O353:O358)</f>
        <v>247000</v>
      </c>
      <c r="P352" s="15">
        <f t="shared" ref="P352:R352" si="200">SUM(P353:P358)</f>
        <v>161000</v>
      </c>
      <c r="Q352" s="15">
        <f t="shared" si="200"/>
        <v>6000</v>
      </c>
      <c r="R352" s="15">
        <f t="shared" si="200"/>
        <v>6000</v>
      </c>
    </row>
    <row r="353" spans="1:18" ht="57" thickBot="1" x14ac:dyDescent="0.25">
      <c r="A353" s="18" t="s">
        <v>757</v>
      </c>
      <c r="B353" s="18" t="s">
        <v>221</v>
      </c>
      <c r="C353" s="19" t="s">
        <v>845</v>
      </c>
      <c r="D353" s="19" t="s">
        <v>844</v>
      </c>
      <c r="E353" s="20">
        <v>50000</v>
      </c>
      <c r="F353" s="19" t="s">
        <v>908</v>
      </c>
      <c r="G353" s="18"/>
      <c r="H353" s="18"/>
      <c r="I353" s="18"/>
      <c r="J353" s="19"/>
      <c r="K353" s="19"/>
      <c r="L353" s="19"/>
      <c r="M353" s="19"/>
      <c r="N353" s="19"/>
      <c r="O353" s="20">
        <f>E353*1</f>
        <v>50000</v>
      </c>
      <c r="P353" s="20">
        <v>0</v>
      </c>
      <c r="Q353" s="20">
        <v>0</v>
      </c>
      <c r="R353" s="20">
        <v>0</v>
      </c>
    </row>
    <row r="354" spans="1:18" ht="57" thickBot="1" x14ac:dyDescent="0.25">
      <c r="A354" s="18" t="s">
        <v>758</v>
      </c>
      <c r="B354" s="18" t="s">
        <v>222</v>
      </c>
      <c r="C354" s="19" t="s">
        <v>845</v>
      </c>
      <c r="D354" s="19" t="s">
        <v>843</v>
      </c>
      <c r="E354" s="20">
        <v>300000</v>
      </c>
      <c r="F354" s="19" t="s">
        <v>908</v>
      </c>
      <c r="G354" s="18"/>
      <c r="H354" s="18"/>
      <c r="I354" s="18"/>
      <c r="J354" s="19"/>
      <c r="K354" s="19"/>
      <c r="L354" s="19"/>
      <c r="M354" s="19"/>
      <c r="N354" s="19"/>
      <c r="O354" s="20">
        <f>E354*0.5</f>
        <v>150000</v>
      </c>
      <c r="P354" s="20">
        <f>E354*0.5</f>
        <v>150000</v>
      </c>
      <c r="Q354" s="20">
        <v>0</v>
      </c>
      <c r="R354" s="20">
        <v>0</v>
      </c>
    </row>
    <row r="355" spans="1:18" ht="38.25" thickBot="1" x14ac:dyDescent="0.25">
      <c r="A355" s="18" t="s">
        <v>759</v>
      </c>
      <c r="B355" s="18" t="s">
        <v>223</v>
      </c>
      <c r="C355" s="19" t="s">
        <v>845</v>
      </c>
      <c r="D355" s="19" t="s">
        <v>844</v>
      </c>
      <c r="E355" s="20">
        <v>20000</v>
      </c>
      <c r="F355" s="19" t="s">
        <v>908</v>
      </c>
      <c r="G355" s="18"/>
      <c r="H355" s="18"/>
      <c r="I355" s="18"/>
      <c r="J355" s="19"/>
      <c r="K355" s="19"/>
      <c r="L355" s="19"/>
      <c r="M355" s="19"/>
      <c r="N355" s="19"/>
      <c r="O355" s="20">
        <f>E355*1</f>
        <v>20000</v>
      </c>
      <c r="P355" s="20">
        <v>0</v>
      </c>
      <c r="Q355" s="20">
        <v>0</v>
      </c>
      <c r="R355" s="20">
        <v>0</v>
      </c>
    </row>
    <row r="356" spans="1:18" ht="57" thickBot="1" x14ac:dyDescent="0.25">
      <c r="A356" s="18" t="s">
        <v>760</v>
      </c>
      <c r="B356" s="18" t="s">
        <v>224</v>
      </c>
      <c r="C356" s="19" t="s">
        <v>845</v>
      </c>
      <c r="D356" s="19" t="s">
        <v>844</v>
      </c>
      <c r="E356" s="20">
        <v>20000</v>
      </c>
      <c r="F356" s="19" t="s">
        <v>908</v>
      </c>
      <c r="G356" s="18"/>
      <c r="H356" s="18"/>
      <c r="I356" s="18"/>
      <c r="J356" s="19"/>
      <c r="K356" s="19"/>
      <c r="L356" s="19"/>
      <c r="M356" s="19"/>
      <c r="N356" s="19"/>
      <c r="O356" s="20">
        <f>E356*1</f>
        <v>20000</v>
      </c>
      <c r="P356" s="20">
        <v>0</v>
      </c>
      <c r="Q356" s="20">
        <v>0</v>
      </c>
      <c r="R356" s="20">
        <v>0</v>
      </c>
    </row>
    <row r="357" spans="1:18" ht="94.5" thickBot="1" x14ac:dyDescent="0.25">
      <c r="A357" s="18" t="s">
        <v>761</v>
      </c>
      <c r="B357" s="18" t="s">
        <v>366</v>
      </c>
      <c r="C357" s="19" t="s">
        <v>845</v>
      </c>
      <c r="D357" s="19" t="s">
        <v>843</v>
      </c>
      <c r="E357" s="20">
        <v>10000</v>
      </c>
      <c r="F357" s="19" t="s">
        <v>908</v>
      </c>
      <c r="G357" s="18"/>
      <c r="H357" s="18"/>
      <c r="I357" s="18"/>
      <c r="J357" s="19"/>
      <c r="K357" s="19"/>
      <c r="L357" s="19"/>
      <c r="M357" s="19"/>
      <c r="N357" s="19"/>
      <c r="O357" s="20">
        <f>E357*0.5</f>
        <v>5000</v>
      </c>
      <c r="P357" s="20">
        <f>E357*0.5</f>
        <v>5000</v>
      </c>
      <c r="Q357" s="20">
        <v>0</v>
      </c>
      <c r="R357" s="20">
        <v>0</v>
      </c>
    </row>
    <row r="358" spans="1:18" ht="94.5" thickBot="1" x14ac:dyDescent="0.25">
      <c r="A358" s="18" t="s">
        <v>762</v>
      </c>
      <c r="B358" s="18" t="s">
        <v>225</v>
      </c>
      <c r="C358" s="19" t="s">
        <v>845</v>
      </c>
      <c r="D358" s="19" t="s">
        <v>842</v>
      </c>
      <c r="E358" s="20">
        <v>20000</v>
      </c>
      <c r="F358" s="19" t="s">
        <v>908</v>
      </c>
      <c r="G358" s="18"/>
      <c r="H358" s="18"/>
      <c r="I358" s="18"/>
      <c r="J358" s="19"/>
      <c r="K358" s="19"/>
      <c r="L358" s="19"/>
      <c r="M358" s="19"/>
      <c r="N358" s="19"/>
      <c r="O358" s="20">
        <f t="shared" ref="O358" si="201">E358*0.1</f>
        <v>2000</v>
      </c>
      <c r="P358" s="20">
        <f t="shared" ref="P358" si="202">E358*0.3</f>
        <v>6000</v>
      </c>
      <c r="Q358" s="20">
        <f t="shared" ref="Q358" si="203">E358*0.3</f>
        <v>6000</v>
      </c>
      <c r="R358" s="20">
        <f t="shared" ref="R358" si="204">E358*0.3</f>
        <v>6000</v>
      </c>
    </row>
    <row r="359" spans="1:18" ht="57" thickBot="1" x14ac:dyDescent="0.25">
      <c r="A359" s="12" t="s">
        <v>226</v>
      </c>
      <c r="B359" s="13" t="s">
        <v>227</v>
      </c>
      <c r="C359" s="14" t="s">
        <v>845</v>
      </c>
      <c r="D359" s="14" t="s">
        <v>842</v>
      </c>
      <c r="E359" s="15">
        <f>SUM(E360,E361,E362,E363,E367,E369,E370,E371,E372,E373,E374,E376,E377)</f>
        <v>4040000</v>
      </c>
      <c r="F359" s="14" t="s">
        <v>869</v>
      </c>
      <c r="G359" s="13"/>
      <c r="H359" s="16"/>
      <c r="I359" s="16"/>
      <c r="J359" s="17"/>
      <c r="K359" s="17"/>
      <c r="L359" s="17"/>
      <c r="M359" s="17"/>
      <c r="N359" s="17"/>
      <c r="O359" s="15">
        <f>SUM(O360,O361,O362,O363,O367,O369,O370,O371,O372,O373,O374,O376,O377)</f>
        <v>477000</v>
      </c>
      <c r="P359" s="15">
        <f t="shared" ref="P359:R359" si="205">SUM(P360,P361,P362,P363,P367,P369,P370,P371,P372,P373,P374,P376,P377)</f>
        <v>1196000</v>
      </c>
      <c r="Q359" s="15">
        <f t="shared" si="205"/>
        <v>1196000</v>
      </c>
      <c r="R359" s="15">
        <f t="shared" si="205"/>
        <v>1171000</v>
      </c>
    </row>
    <row r="360" spans="1:18" ht="75.75" thickBot="1" x14ac:dyDescent="0.25">
      <c r="A360" s="18" t="s">
        <v>763</v>
      </c>
      <c r="B360" s="18" t="s">
        <v>228</v>
      </c>
      <c r="C360" s="19" t="s">
        <v>845</v>
      </c>
      <c r="D360" s="19" t="s">
        <v>842</v>
      </c>
      <c r="E360" s="20">
        <v>50000</v>
      </c>
      <c r="F360" s="19" t="s">
        <v>869</v>
      </c>
      <c r="G360" s="18"/>
      <c r="H360" s="18"/>
      <c r="I360" s="18"/>
      <c r="J360" s="19"/>
      <c r="K360" s="19"/>
      <c r="L360" s="19"/>
      <c r="M360" s="19"/>
      <c r="N360" s="19"/>
      <c r="O360" s="20">
        <f>E360*0.1</f>
        <v>5000</v>
      </c>
      <c r="P360" s="20">
        <f t="shared" ref="P360:P377" si="206">E360*0.3</f>
        <v>15000</v>
      </c>
      <c r="Q360" s="20">
        <f t="shared" ref="Q360:Q377" si="207">E360*0.3</f>
        <v>15000</v>
      </c>
      <c r="R360" s="20">
        <f t="shared" ref="R360:R377" si="208">E360*0.3</f>
        <v>15000</v>
      </c>
    </row>
    <row r="361" spans="1:18" ht="38.25" thickBot="1" x14ac:dyDescent="0.25">
      <c r="A361" s="18" t="s">
        <v>764</v>
      </c>
      <c r="B361" s="18" t="s">
        <v>944</v>
      </c>
      <c r="C361" s="19" t="s">
        <v>845</v>
      </c>
      <c r="D361" s="19" t="s">
        <v>844</v>
      </c>
      <c r="E361" s="20">
        <v>20000</v>
      </c>
      <c r="F361" s="19" t="s">
        <v>869</v>
      </c>
      <c r="G361" s="18"/>
      <c r="H361" s="18"/>
      <c r="I361" s="18"/>
      <c r="J361" s="19"/>
      <c r="K361" s="19"/>
      <c r="L361" s="19"/>
      <c r="M361" s="19"/>
      <c r="N361" s="19"/>
      <c r="O361" s="20">
        <f>E361*1</f>
        <v>20000</v>
      </c>
      <c r="P361" s="20">
        <v>0</v>
      </c>
      <c r="Q361" s="20">
        <v>0</v>
      </c>
      <c r="R361" s="20">
        <v>0</v>
      </c>
    </row>
    <row r="362" spans="1:18" ht="94.5" thickBot="1" x14ac:dyDescent="0.25">
      <c r="A362" s="18" t="s">
        <v>765</v>
      </c>
      <c r="B362" s="18" t="s">
        <v>367</v>
      </c>
      <c r="C362" s="19" t="s">
        <v>845</v>
      </c>
      <c r="D362" s="19" t="s">
        <v>842</v>
      </c>
      <c r="E362" s="20">
        <v>30000</v>
      </c>
      <c r="F362" s="19" t="s">
        <v>869</v>
      </c>
      <c r="G362" s="18"/>
      <c r="H362" s="18"/>
      <c r="I362" s="18"/>
      <c r="J362" s="19"/>
      <c r="K362" s="19"/>
      <c r="L362" s="19"/>
      <c r="M362" s="19"/>
      <c r="N362" s="19"/>
      <c r="O362" s="20">
        <f t="shared" ref="O362:O377" si="209">E362*0.1</f>
        <v>3000</v>
      </c>
      <c r="P362" s="20">
        <f t="shared" si="206"/>
        <v>9000</v>
      </c>
      <c r="Q362" s="20">
        <f t="shared" si="207"/>
        <v>9000</v>
      </c>
      <c r="R362" s="20">
        <f t="shared" si="208"/>
        <v>9000</v>
      </c>
    </row>
    <row r="363" spans="1:18" ht="132" thickBot="1" x14ac:dyDescent="0.25">
      <c r="A363" s="18" t="s">
        <v>766</v>
      </c>
      <c r="B363" s="18" t="s">
        <v>229</v>
      </c>
      <c r="C363" s="19" t="s">
        <v>910</v>
      </c>
      <c r="D363" s="19" t="s">
        <v>842</v>
      </c>
      <c r="E363" s="20">
        <f>SUM(E364:E366)</f>
        <v>3250000</v>
      </c>
      <c r="F363" s="19" t="s">
        <v>869</v>
      </c>
      <c r="G363" s="18"/>
      <c r="H363" s="18"/>
      <c r="I363" s="18"/>
      <c r="J363" s="19"/>
      <c r="K363" s="19"/>
      <c r="L363" s="19"/>
      <c r="M363" s="19"/>
      <c r="N363" s="19"/>
      <c r="O363" s="20">
        <f>SUM(O364:O366)</f>
        <v>380000</v>
      </c>
      <c r="P363" s="20">
        <f t="shared" ref="P363:R363" si="210">SUM(P364:P366)</f>
        <v>965000</v>
      </c>
      <c r="Q363" s="20">
        <f t="shared" si="210"/>
        <v>965000</v>
      </c>
      <c r="R363" s="20">
        <f t="shared" si="210"/>
        <v>940000</v>
      </c>
    </row>
    <row r="364" spans="1:18" s="27" customFormat="1" ht="39" customHeight="1" thickBot="1" x14ac:dyDescent="0.25">
      <c r="A364" s="22" t="s">
        <v>391</v>
      </c>
      <c r="B364" s="22" t="s">
        <v>462</v>
      </c>
      <c r="C364" s="24" t="s">
        <v>910</v>
      </c>
      <c r="D364" s="19" t="s">
        <v>842</v>
      </c>
      <c r="E364" s="25">
        <v>3000000</v>
      </c>
      <c r="F364" s="24" t="s">
        <v>869</v>
      </c>
      <c r="G364" s="26"/>
      <c r="H364" s="26"/>
      <c r="I364" s="26"/>
      <c r="J364" s="24"/>
      <c r="K364" s="24"/>
      <c r="L364" s="24"/>
      <c r="M364" s="24"/>
      <c r="N364" s="24"/>
      <c r="O364" s="25">
        <f t="shared" si="209"/>
        <v>300000</v>
      </c>
      <c r="P364" s="25">
        <f t="shared" si="206"/>
        <v>900000</v>
      </c>
      <c r="Q364" s="25">
        <f t="shared" si="207"/>
        <v>900000</v>
      </c>
      <c r="R364" s="25">
        <f t="shared" si="208"/>
        <v>900000</v>
      </c>
    </row>
    <row r="365" spans="1:18" s="27" customFormat="1" ht="39" customHeight="1" thickBot="1" x14ac:dyDescent="0.25">
      <c r="A365" s="22" t="s">
        <v>391</v>
      </c>
      <c r="B365" s="22" t="s">
        <v>949</v>
      </c>
      <c r="C365" s="24" t="s">
        <v>950</v>
      </c>
      <c r="D365" s="19" t="s">
        <v>842</v>
      </c>
      <c r="E365" s="25">
        <v>100000</v>
      </c>
      <c r="F365" s="24" t="s">
        <v>951</v>
      </c>
      <c r="G365" s="26"/>
      <c r="H365" s="26"/>
      <c r="I365" s="26"/>
      <c r="J365" s="24"/>
      <c r="K365" s="24"/>
      <c r="L365" s="24"/>
      <c r="M365" s="24"/>
      <c r="N365" s="24"/>
      <c r="O365" s="25">
        <v>30000</v>
      </c>
      <c r="P365" s="25">
        <v>30000</v>
      </c>
      <c r="Q365" s="25">
        <v>30000</v>
      </c>
      <c r="R365" s="25">
        <v>10000</v>
      </c>
    </row>
    <row r="366" spans="1:18" s="27" customFormat="1" ht="39" customHeight="1" thickBot="1" x14ac:dyDescent="0.25">
      <c r="A366" s="22" t="s">
        <v>391</v>
      </c>
      <c r="B366" s="22" t="s">
        <v>952</v>
      </c>
      <c r="C366" s="24" t="s">
        <v>953</v>
      </c>
      <c r="D366" s="19" t="s">
        <v>842</v>
      </c>
      <c r="E366" s="25">
        <v>150000</v>
      </c>
      <c r="F366" s="24" t="s">
        <v>951</v>
      </c>
      <c r="G366" s="26"/>
      <c r="H366" s="26"/>
      <c r="I366" s="26"/>
      <c r="J366" s="24"/>
      <c r="K366" s="24"/>
      <c r="L366" s="24"/>
      <c r="M366" s="24"/>
      <c r="N366" s="24"/>
      <c r="O366" s="25">
        <v>50000</v>
      </c>
      <c r="P366" s="25">
        <v>35000</v>
      </c>
      <c r="Q366" s="25">
        <v>35000</v>
      </c>
      <c r="R366" s="25">
        <v>30000</v>
      </c>
    </row>
    <row r="367" spans="1:18" ht="75.75" thickBot="1" x14ac:dyDescent="0.25">
      <c r="A367" s="18" t="s">
        <v>767</v>
      </c>
      <c r="B367" s="18" t="s">
        <v>230</v>
      </c>
      <c r="C367" s="19" t="s">
        <v>845</v>
      </c>
      <c r="D367" s="19" t="s">
        <v>842</v>
      </c>
      <c r="E367" s="20">
        <f>E368</f>
        <v>50000</v>
      </c>
      <c r="F367" s="19" t="s">
        <v>869</v>
      </c>
      <c r="G367" s="18"/>
      <c r="H367" s="18"/>
      <c r="I367" s="18"/>
      <c r="J367" s="19"/>
      <c r="K367" s="19"/>
      <c r="L367" s="19"/>
      <c r="M367" s="19"/>
      <c r="N367" s="19"/>
      <c r="O367" s="20">
        <f t="shared" si="209"/>
        <v>5000</v>
      </c>
      <c r="P367" s="20">
        <f t="shared" si="206"/>
        <v>15000</v>
      </c>
      <c r="Q367" s="20">
        <f t="shared" si="207"/>
        <v>15000</v>
      </c>
      <c r="R367" s="20">
        <f t="shared" si="208"/>
        <v>15000</v>
      </c>
    </row>
    <row r="368" spans="1:18" s="27" customFormat="1" ht="39.75" customHeight="1" thickBot="1" x14ac:dyDescent="0.25">
      <c r="A368" s="22" t="s">
        <v>391</v>
      </c>
      <c r="B368" s="22" t="s">
        <v>463</v>
      </c>
      <c r="C368" s="24" t="s">
        <v>845</v>
      </c>
      <c r="D368" s="19" t="s">
        <v>842</v>
      </c>
      <c r="E368" s="25">
        <v>50000</v>
      </c>
      <c r="F368" s="24" t="s">
        <v>869</v>
      </c>
      <c r="G368" s="26"/>
      <c r="H368" s="26"/>
      <c r="I368" s="26"/>
      <c r="J368" s="24"/>
      <c r="K368" s="24"/>
      <c r="L368" s="24"/>
      <c r="M368" s="24"/>
      <c r="N368" s="24"/>
      <c r="O368" s="25">
        <f t="shared" si="209"/>
        <v>5000</v>
      </c>
      <c r="P368" s="25">
        <f t="shared" si="206"/>
        <v>15000</v>
      </c>
      <c r="Q368" s="25">
        <f t="shared" si="207"/>
        <v>15000</v>
      </c>
      <c r="R368" s="25">
        <f t="shared" si="208"/>
        <v>15000</v>
      </c>
    </row>
    <row r="369" spans="1:18" ht="57" thickBot="1" x14ac:dyDescent="0.25">
      <c r="A369" s="18" t="s">
        <v>768</v>
      </c>
      <c r="B369" s="18" t="s">
        <v>231</v>
      </c>
      <c r="C369" s="19" t="s">
        <v>875</v>
      </c>
      <c r="D369" s="19" t="s">
        <v>842</v>
      </c>
      <c r="E369" s="20">
        <v>50000</v>
      </c>
      <c r="F369" s="19" t="s">
        <v>869</v>
      </c>
      <c r="G369" s="18"/>
      <c r="H369" s="18"/>
      <c r="I369" s="18"/>
      <c r="J369" s="19"/>
      <c r="K369" s="19"/>
      <c r="L369" s="19"/>
      <c r="M369" s="19"/>
      <c r="N369" s="19"/>
      <c r="O369" s="20">
        <f t="shared" si="209"/>
        <v>5000</v>
      </c>
      <c r="P369" s="20">
        <f t="shared" si="206"/>
        <v>15000</v>
      </c>
      <c r="Q369" s="20">
        <f t="shared" si="207"/>
        <v>15000</v>
      </c>
      <c r="R369" s="20">
        <f t="shared" si="208"/>
        <v>15000</v>
      </c>
    </row>
    <row r="370" spans="1:18" ht="57" thickBot="1" x14ac:dyDescent="0.25">
      <c r="A370" s="18" t="s">
        <v>769</v>
      </c>
      <c r="B370" s="18" t="s">
        <v>368</v>
      </c>
      <c r="C370" s="19" t="s">
        <v>911</v>
      </c>
      <c r="D370" s="19" t="s">
        <v>842</v>
      </c>
      <c r="E370" s="20">
        <v>50000</v>
      </c>
      <c r="F370" s="19" t="s">
        <v>869</v>
      </c>
      <c r="G370" s="18"/>
      <c r="H370" s="18"/>
      <c r="I370" s="18"/>
      <c r="J370" s="19"/>
      <c r="K370" s="19"/>
      <c r="L370" s="19"/>
      <c r="M370" s="19"/>
      <c r="N370" s="19"/>
      <c r="O370" s="20">
        <f t="shared" si="209"/>
        <v>5000</v>
      </c>
      <c r="P370" s="20">
        <f t="shared" si="206"/>
        <v>15000</v>
      </c>
      <c r="Q370" s="20">
        <f t="shared" si="207"/>
        <v>15000</v>
      </c>
      <c r="R370" s="20">
        <f t="shared" si="208"/>
        <v>15000</v>
      </c>
    </row>
    <row r="371" spans="1:18" ht="75.75" thickBot="1" x14ac:dyDescent="0.25">
      <c r="A371" s="18" t="s">
        <v>770</v>
      </c>
      <c r="B371" s="18" t="s">
        <v>232</v>
      </c>
      <c r="C371" s="19" t="s">
        <v>845</v>
      </c>
      <c r="D371" s="19" t="s">
        <v>842</v>
      </c>
      <c r="E371" s="20">
        <v>20000</v>
      </c>
      <c r="F371" s="19" t="s">
        <v>869</v>
      </c>
      <c r="G371" s="18"/>
      <c r="H371" s="18"/>
      <c r="I371" s="18"/>
      <c r="J371" s="19"/>
      <c r="K371" s="19"/>
      <c r="L371" s="19"/>
      <c r="M371" s="19"/>
      <c r="N371" s="19"/>
      <c r="O371" s="20">
        <f t="shared" si="209"/>
        <v>2000</v>
      </c>
      <c r="P371" s="20">
        <f t="shared" si="206"/>
        <v>6000</v>
      </c>
      <c r="Q371" s="20">
        <f t="shared" si="207"/>
        <v>6000</v>
      </c>
      <c r="R371" s="20">
        <f t="shared" si="208"/>
        <v>6000</v>
      </c>
    </row>
    <row r="372" spans="1:18" ht="38.25" thickBot="1" x14ac:dyDescent="0.25">
      <c r="A372" s="18" t="s">
        <v>771</v>
      </c>
      <c r="B372" s="18" t="s">
        <v>370</v>
      </c>
      <c r="C372" s="19" t="s">
        <v>875</v>
      </c>
      <c r="D372" s="19" t="s">
        <v>842</v>
      </c>
      <c r="E372" s="20">
        <v>50000</v>
      </c>
      <c r="F372" s="19" t="s">
        <v>869</v>
      </c>
      <c r="G372" s="18"/>
      <c r="H372" s="18"/>
      <c r="I372" s="18"/>
      <c r="J372" s="19"/>
      <c r="K372" s="19"/>
      <c r="L372" s="19"/>
      <c r="M372" s="19"/>
      <c r="N372" s="19"/>
      <c r="O372" s="20">
        <f t="shared" si="209"/>
        <v>5000</v>
      </c>
      <c r="P372" s="20">
        <f t="shared" si="206"/>
        <v>15000</v>
      </c>
      <c r="Q372" s="20">
        <f t="shared" si="207"/>
        <v>15000</v>
      </c>
      <c r="R372" s="20">
        <f t="shared" si="208"/>
        <v>15000</v>
      </c>
    </row>
    <row r="373" spans="1:18" ht="57" thickBot="1" x14ac:dyDescent="0.25">
      <c r="A373" s="18" t="s">
        <v>772</v>
      </c>
      <c r="B373" s="18" t="s">
        <v>369</v>
      </c>
      <c r="C373" s="19" t="s">
        <v>845</v>
      </c>
      <c r="D373" s="19" t="s">
        <v>842</v>
      </c>
      <c r="E373" s="20">
        <v>20000</v>
      </c>
      <c r="F373" s="19" t="s">
        <v>908</v>
      </c>
      <c r="G373" s="18"/>
      <c r="H373" s="18"/>
      <c r="I373" s="18"/>
      <c r="J373" s="19"/>
      <c r="K373" s="19"/>
      <c r="L373" s="19"/>
      <c r="M373" s="19"/>
      <c r="N373" s="19"/>
      <c r="O373" s="20">
        <f t="shared" si="209"/>
        <v>2000</v>
      </c>
      <c r="P373" s="20">
        <f t="shared" si="206"/>
        <v>6000</v>
      </c>
      <c r="Q373" s="20">
        <f t="shared" si="207"/>
        <v>6000</v>
      </c>
      <c r="R373" s="20">
        <f t="shared" si="208"/>
        <v>6000</v>
      </c>
    </row>
    <row r="374" spans="1:18" ht="38.25" thickBot="1" x14ac:dyDescent="0.25">
      <c r="A374" s="18" t="s">
        <v>773</v>
      </c>
      <c r="B374" s="18" t="s">
        <v>446</v>
      </c>
      <c r="C374" s="19" t="s">
        <v>845</v>
      </c>
      <c r="D374" s="19" t="s">
        <v>842</v>
      </c>
      <c r="E374" s="20">
        <f>E375</f>
        <v>200000</v>
      </c>
      <c r="F374" s="19" t="s">
        <v>840</v>
      </c>
      <c r="G374" s="18"/>
      <c r="H374" s="18"/>
      <c r="I374" s="18"/>
      <c r="J374" s="19"/>
      <c r="K374" s="19"/>
      <c r="L374" s="19"/>
      <c r="M374" s="19"/>
      <c r="N374" s="19"/>
      <c r="O374" s="20">
        <f t="shared" si="209"/>
        <v>20000</v>
      </c>
      <c r="P374" s="20">
        <f t="shared" si="206"/>
        <v>60000</v>
      </c>
      <c r="Q374" s="20">
        <f t="shared" si="207"/>
        <v>60000</v>
      </c>
      <c r="R374" s="20">
        <f t="shared" si="208"/>
        <v>60000</v>
      </c>
    </row>
    <row r="375" spans="1:18" s="27" customFormat="1" ht="38.25" thickBot="1" x14ac:dyDescent="0.25">
      <c r="A375" s="22" t="s">
        <v>391</v>
      </c>
      <c r="B375" s="22" t="s">
        <v>448</v>
      </c>
      <c r="C375" s="24" t="s">
        <v>847</v>
      </c>
      <c r="D375" s="19" t="s">
        <v>842</v>
      </c>
      <c r="E375" s="25">
        <v>200000</v>
      </c>
      <c r="F375" s="24" t="s">
        <v>840</v>
      </c>
      <c r="G375" s="26"/>
      <c r="H375" s="26"/>
      <c r="I375" s="26"/>
      <c r="J375" s="24"/>
      <c r="K375" s="24"/>
      <c r="L375" s="24"/>
      <c r="M375" s="24"/>
      <c r="N375" s="24"/>
      <c r="O375" s="25">
        <f t="shared" si="209"/>
        <v>20000</v>
      </c>
      <c r="P375" s="25">
        <f t="shared" si="206"/>
        <v>60000</v>
      </c>
      <c r="Q375" s="25">
        <f t="shared" si="207"/>
        <v>60000</v>
      </c>
      <c r="R375" s="25">
        <f t="shared" si="208"/>
        <v>60000</v>
      </c>
    </row>
    <row r="376" spans="1:18" ht="38.25" thickBot="1" x14ac:dyDescent="0.25">
      <c r="A376" s="18" t="s">
        <v>774</v>
      </c>
      <c r="B376" s="18" t="s">
        <v>447</v>
      </c>
      <c r="C376" s="19" t="s">
        <v>845</v>
      </c>
      <c r="D376" s="19" t="s">
        <v>842</v>
      </c>
      <c r="E376" s="20">
        <v>200000</v>
      </c>
      <c r="F376" s="19" t="s">
        <v>840</v>
      </c>
      <c r="G376" s="18"/>
      <c r="H376" s="18"/>
      <c r="I376" s="18"/>
      <c r="J376" s="19"/>
      <c r="K376" s="19"/>
      <c r="L376" s="19"/>
      <c r="M376" s="19"/>
      <c r="N376" s="19"/>
      <c r="O376" s="20">
        <f t="shared" si="209"/>
        <v>20000</v>
      </c>
      <c r="P376" s="20">
        <f t="shared" si="206"/>
        <v>60000</v>
      </c>
      <c r="Q376" s="20">
        <f t="shared" si="207"/>
        <v>60000</v>
      </c>
      <c r="R376" s="20">
        <f t="shared" si="208"/>
        <v>60000</v>
      </c>
    </row>
    <row r="377" spans="1:18" ht="57" thickBot="1" x14ac:dyDescent="0.25">
      <c r="A377" s="18" t="s">
        <v>775</v>
      </c>
      <c r="B377" s="18" t="s">
        <v>371</v>
      </c>
      <c r="C377" s="19" t="s">
        <v>845</v>
      </c>
      <c r="D377" s="19" t="s">
        <v>842</v>
      </c>
      <c r="E377" s="20">
        <v>50000</v>
      </c>
      <c r="F377" s="19" t="s">
        <v>386</v>
      </c>
      <c r="G377" s="18"/>
      <c r="H377" s="18"/>
      <c r="I377" s="18"/>
      <c r="J377" s="19"/>
      <c r="K377" s="19"/>
      <c r="L377" s="19"/>
      <c r="M377" s="19"/>
      <c r="N377" s="19"/>
      <c r="O377" s="20">
        <f t="shared" si="209"/>
        <v>5000</v>
      </c>
      <c r="P377" s="20">
        <f t="shared" si="206"/>
        <v>15000</v>
      </c>
      <c r="Q377" s="20">
        <f t="shared" si="207"/>
        <v>15000</v>
      </c>
      <c r="R377" s="20">
        <f t="shared" si="208"/>
        <v>15000</v>
      </c>
    </row>
    <row r="378" spans="1:18" ht="57" thickBot="1" x14ac:dyDescent="0.25">
      <c r="A378" s="12" t="s">
        <v>233</v>
      </c>
      <c r="B378" s="13" t="s">
        <v>234</v>
      </c>
      <c r="C378" s="14" t="s">
        <v>845</v>
      </c>
      <c r="D378" s="14" t="s">
        <v>842</v>
      </c>
      <c r="E378" s="15">
        <f>SUM(E379,E381,E382,E383,E384,E385,E386,E387)</f>
        <v>870000</v>
      </c>
      <c r="F378" s="14" t="s">
        <v>869</v>
      </c>
      <c r="G378" s="13"/>
      <c r="H378" s="16"/>
      <c r="I378" s="16"/>
      <c r="J378" s="17"/>
      <c r="K378" s="17"/>
      <c r="L378" s="17"/>
      <c r="M378" s="17"/>
      <c r="N378" s="17"/>
      <c r="O378" s="15">
        <f>SUM(O379,O381,O382,O383,O384,O385,O386,O387)</f>
        <v>87000</v>
      </c>
      <c r="P378" s="15">
        <f t="shared" ref="P378:R378" si="211">SUM(P379,P381,P382,P383,P384,P385,P386,P387)</f>
        <v>261000</v>
      </c>
      <c r="Q378" s="15">
        <f t="shared" si="211"/>
        <v>261000</v>
      </c>
      <c r="R378" s="15">
        <f t="shared" si="211"/>
        <v>261000</v>
      </c>
    </row>
    <row r="379" spans="1:18" ht="57" thickBot="1" x14ac:dyDescent="0.25">
      <c r="A379" s="18" t="s">
        <v>776</v>
      </c>
      <c r="B379" s="18" t="s">
        <v>372</v>
      </c>
      <c r="C379" s="19" t="s">
        <v>845</v>
      </c>
      <c r="D379" s="19" t="s">
        <v>842</v>
      </c>
      <c r="E379" s="20">
        <f>E380</f>
        <v>100000</v>
      </c>
      <c r="F379" s="19" t="s">
        <v>869</v>
      </c>
      <c r="G379" s="18"/>
      <c r="H379" s="18"/>
      <c r="I379" s="18"/>
      <c r="J379" s="19"/>
      <c r="K379" s="19"/>
      <c r="L379" s="19"/>
      <c r="M379" s="19"/>
      <c r="N379" s="19"/>
      <c r="O379" s="20">
        <f>E379*0.1</f>
        <v>10000</v>
      </c>
      <c r="P379" s="20">
        <f t="shared" ref="P379:P387" si="212">E379*0.3</f>
        <v>30000</v>
      </c>
      <c r="Q379" s="20">
        <f t="shared" ref="Q379:Q387" si="213">E379*0.3</f>
        <v>30000</v>
      </c>
      <c r="R379" s="20">
        <f t="shared" ref="R379:R387" si="214">E379*0.3</f>
        <v>30000</v>
      </c>
    </row>
    <row r="380" spans="1:18" s="27" customFormat="1" ht="57" thickBot="1" x14ac:dyDescent="0.25">
      <c r="A380" s="22" t="s">
        <v>391</v>
      </c>
      <c r="B380" s="22" t="s">
        <v>416</v>
      </c>
      <c r="C380" s="24" t="s">
        <v>845</v>
      </c>
      <c r="D380" s="19" t="s">
        <v>842</v>
      </c>
      <c r="E380" s="25">
        <v>100000</v>
      </c>
      <c r="F380" s="24" t="s">
        <v>869</v>
      </c>
      <c r="G380" s="26"/>
      <c r="H380" s="26"/>
      <c r="I380" s="26"/>
      <c r="J380" s="24"/>
      <c r="K380" s="24"/>
      <c r="L380" s="24"/>
      <c r="M380" s="24"/>
      <c r="N380" s="24"/>
      <c r="O380" s="25">
        <f t="shared" ref="O380:O387" si="215">E380*0.1</f>
        <v>10000</v>
      </c>
      <c r="P380" s="25">
        <f t="shared" si="212"/>
        <v>30000</v>
      </c>
      <c r="Q380" s="25">
        <f t="shared" si="213"/>
        <v>30000</v>
      </c>
      <c r="R380" s="25">
        <f t="shared" si="214"/>
        <v>30000</v>
      </c>
    </row>
    <row r="381" spans="1:18" ht="38.25" thickBot="1" x14ac:dyDescent="0.25">
      <c r="A381" s="18" t="s">
        <v>777</v>
      </c>
      <c r="B381" s="18" t="s">
        <v>374</v>
      </c>
      <c r="C381" s="19" t="s">
        <v>845</v>
      </c>
      <c r="D381" s="19" t="s">
        <v>842</v>
      </c>
      <c r="E381" s="20">
        <v>50000</v>
      </c>
      <c r="F381" s="19" t="s">
        <v>869</v>
      </c>
      <c r="G381" s="18"/>
      <c r="H381" s="18"/>
      <c r="I381" s="18"/>
      <c r="J381" s="19"/>
      <c r="K381" s="19"/>
      <c r="L381" s="19"/>
      <c r="M381" s="19"/>
      <c r="N381" s="19"/>
      <c r="O381" s="20">
        <f t="shared" si="215"/>
        <v>5000</v>
      </c>
      <c r="P381" s="20">
        <f t="shared" si="212"/>
        <v>15000</v>
      </c>
      <c r="Q381" s="20">
        <f t="shared" si="213"/>
        <v>15000</v>
      </c>
      <c r="R381" s="20">
        <f t="shared" si="214"/>
        <v>15000</v>
      </c>
    </row>
    <row r="382" spans="1:18" ht="75.75" thickBot="1" x14ac:dyDescent="0.25">
      <c r="A382" s="18" t="s">
        <v>778</v>
      </c>
      <c r="B382" s="18" t="s">
        <v>235</v>
      </c>
      <c r="C382" s="19" t="s">
        <v>845</v>
      </c>
      <c r="D382" s="19" t="s">
        <v>842</v>
      </c>
      <c r="E382" s="20">
        <v>50000</v>
      </c>
      <c r="F382" s="19" t="s">
        <v>869</v>
      </c>
      <c r="G382" s="18"/>
      <c r="H382" s="18"/>
      <c r="I382" s="18"/>
      <c r="J382" s="19"/>
      <c r="K382" s="19"/>
      <c r="L382" s="19"/>
      <c r="M382" s="19"/>
      <c r="N382" s="19"/>
      <c r="O382" s="20">
        <f t="shared" si="215"/>
        <v>5000</v>
      </c>
      <c r="P382" s="20">
        <f t="shared" si="212"/>
        <v>15000</v>
      </c>
      <c r="Q382" s="20">
        <f t="shared" si="213"/>
        <v>15000</v>
      </c>
      <c r="R382" s="20">
        <f t="shared" si="214"/>
        <v>15000</v>
      </c>
    </row>
    <row r="383" spans="1:18" ht="94.5" thickBot="1" x14ac:dyDescent="0.25">
      <c r="A383" s="18" t="s">
        <v>779</v>
      </c>
      <c r="B383" s="18" t="s">
        <v>236</v>
      </c>
      <c r="C383" s="19" t="s">
        <v>892</v>
      </c>
      <c r="D383" s="19" t="s">
        <v>842</v>
      </c>
      <c r="E383" s="20">
        <v>300000</v>
      </c>
      <c r="F383" s="19" t="s">
        <v>869</v>
      </c>
      <c r="G383" s="18"/>
      <c r="H383" s="18"/>
      <c r="I383" s="18"/>
      <c r="J383" s="19"/>
      <c r="K383" s="19"/>
      <c r="L383" s="19"/>
      <c r="M383" s="19"/>
      <c r="N383" s="19"/>
      <c r="O383" s="20">
        <f t="shared" si="215"/>
        <v>30000</v>
      </c>
      <c r="P383" s="20">
        <f t="shared" si="212"/>
        <v>90000</v>
      </c>
      <c r="Q383" s="20">
        <f t="shared" si="213"/>
        <v>90000</v>
      </c>
      <c r="R383" s="20">
        <f t="shared" si="214"/>
        <v>90000</v>
      </c>
    </row>
    <row r="384" spans="1:18" ht="84.75" customHeight="1" thickBot="1" x14ac:dyDescent="0.25">
      <c r="A384" s="18" t="s">
        <v>780</v>
      </c>
      <c r="B384" s="18" t="s">
        <v>237</v>
      </c>
      <c r="C384" s="19" t="s">
        <v>912</v>
      </c>
      <c r="D384" s="19" t="s">
        <v>842</v>
      </c>
      <c r="E384" s="20">
        <v>200000</v>
      </c>
      <c r="F384" s="19" t="s">
        <v>869</v>
      </c>
      <c r="G384" s="18"/>
      <c r="H384" s="18"/>
      <c r="I384" s="18"/>
      <c r="J384" s="19"/>
      <c r="K384" s="19"/>
      <c r="L384" s="19"/>
      <c r="M384" s="19"/>
      <c r="N384" s="19"/>
      <c r="O384" s="20">
        <f t="shared" si="215"/>
        <v>20000</v>
      </c>
      <c r="P384" s="20">
        <f t="shared" si="212"/>
        <v>60000</v>
      </c>
      <c r="Q384" s="20">
        <f t="shared" si="213"/>
        <v>60000</v>
      </c>
      <c r="R384" s="20">
        <f t="shared" si="214"/>
        <v>60000</v>
      </c>
    </row>
    <row r="385" spans="1:18" ht="94.5" thickBot="1" x14ac:dyDescent="0.25">
      <c r="A385" s="18" t="s">
        <v>781</v>
      </c>
      <c r="B385" s="18" t="s">
        <v>238</v>
      </c>
      <c r="C385" s="19" t="s">
        <v>929</v>
      </c>
      <c r="D385" s="19" t="s">
        <v>842</v>
      </c>
      <c r="E385" s="20">
        <v>100000</v>
      </c>
      <c r="F385" s="19" t="s">
        <v>869</v>
      </c>
      <c r="G385" s="18"/>
      <c r="H385" s="18"/>
      <c r="I385" s="18"/>
      <c r="J385" s="19"/>
      <c r="K385" s="19"/>
      <c r="L385" s="19"/>
      <c r="M385" s="19"/>
      <c r="N385" s="19"/>
      <c r="O385" s="20">
        <f t="shared" si="215"/>
        <v>10000</v>
      </c>
      <c r="P385" s="20">
        <f t="shared" si="212"/>
        <v>30000</v>
      </c>
      <c r="Q385" s="20">
        <f t="shared" si="213"/>
        <v>30000</v>
      </c>
      <c r="R385" s="20">
        <f t="shared" si="214"/>
        <v>30000</v>
      </c>
    </row>
    <row r="386" spans="1:18" ht="57" thickBot="1" x14ac:dyDescent="0.25">
      <c r="A386" s="18" t="s">
        <v>782</v>
      </c>
      <c r="B386" s="18" t="s">
        <v>239</v>
      </c>
      <c r="C386" s="19" t="s">
        <v>892</v>
      </c>
      <c r="D386" s="19" t="s">
        <v>842</v>
      </c>
      <c r="E386" s="20">
        <v>20000</v>
      </c>
      <c r="F386" s="19" t="s">
        <v>869</v>
      </c>
      <c r="G386" s="18"/>
      <c r="H386" s="18"/>
      <c r="I386" s="18"/>
      <c r="J386" s="19"/>
      <c r="K386" s="19"/>
      <c r="L386" s="19"/>
      <c r="M386" s="19"/>
      <c r="N386" s="19"/>
      <c r="O386" s="20">
        <f t="shared" si="215"/>
        <v>2000</v>
      </c>
      <c r="P386" s="20">
        <f t="shared" si="212"/>
        <v>6000</v>
      </c>
      <c r="Q386" s="20">
        <f t="shared" si="213"/>
        <v>6000</v>
      </c>
      <c r="R386" s="20">
        <f t="shared" si="214"/>
        <v>6000</v>
      </c>
    </row>
    <row r="387" spans="1:18" ht="38.25" thickBot="1" x14ac:dyDescent="0.25">
      <c r="A387" s="18" t="s">
        <v>783</v>
      </c>
      <c r="B387" s="18" t="s">
        <v>375</v>
      </c>
      <c r="C387" s="19" t="s">
        <v>892</v>
      </c>
      <c r="D387" s="19" t="s">
        <v>842</v>
      </c>
      <c r="E387" s="20">
        <v>50000</v>
      </c>
      <c r="F387" s="19" t="s">
        <v>869</v>
      </c>
      <c r="G387" s="18"/>
      <c r="H387" s="18"/>
      <c r="I387" s="18"/>
      <c r="J387" s="19"/>
      <c r="K387" s="19"/>
      <c r="L387" s="19"/>
      <c r="M387" s="19"/>
      <c r="N387" s="19"/>
      <c r="O387" s="20">
        <f t="shared" si="215"/>
        <v>5000</v>
      </c>
      <c r="P387" s="20">
        <f t="shared" si="212"/>
        <v>15000</v>
      </c>
      <c r="Q387" s="20">
        <f t="shared" si="213"/>
        <v>15000</v>
      </c>
      <c r="R387" s="20">
        <f t="shared" si="214"/>
        <v>15000</v>
      </c>
    </row>
    <row r="388" spans="1:18" ht="38.25" thickBot="1" x14ac:dyDescent="0.25">
      <c r="A388" s="12" t="s">
        <v>240</v>
      </c>
      <c r="B388" s="13" t="s">
        <v>241</v>
      </c>
      <c r="C388" s="14" t="s">
        <v>845</v>
      </c>
      <c r="D388" s="14" t="s">
        <v>842</v>
      </c>
      <c r="E388" s="15">
        <f>SUM(E389,E390,E391,E392,E393,E395,E397,E398,E399,E402)</f>
        <v>2700000</v>
      </c>
      <c r="F388" s="14" t="s">
        <v>869</v>
      </c>
      <c r="G388" s="13"/>
      <c r="H388" s="16"/>
      <c r="I388" s="16"/>
      <c r="J388" s="17"/>
      <c r="K388" s="17"/>
      <c r="L388" s="17"/>
      <c r="M388" s="17"/>
      <c r="N388" s="17"/>
      <c r="O388" s="15">
        <f>SUM(O389,O390,O391,O392,O393,O395,O397,O398,O399,O402)</f>
        <v>270000</v>
      </c>
      <c r="P388" s="15">
        <f t="shared" ref="P388:R388" si="216">SUM(P389,P390,P391,P392,P393,P395,P397,P398,P399,P402)</f>
        <v>810000</v>
      </c>
      <c r="Q388" s="15">
        <f t="shared" si="216"/>
        <v>810000</v>
      </c>
      <c r="R388" s="15">
        <f t="shared" si="216"/>
        <v>810000</v>
      </c>
    </row>
    <row r="389" spans="1:18" ht="94.5" thickBot="1" x14ac:dyDescent="0.25">
      <c r="A389" s="18" t="s">
        <v>784</v>
      </c>
      <c r="B389" s="18" t="s">
        <v>243</v>
      </c>
      <c r="C389" s="19" t="s">
        <v>913</v>
      </c>
      <c r="D389" s="19" t="s">
        <v>842</v>
      </c>
      <c r="E389" s="20">
        <v>50000</v>
      </c>
      <c r="F389" s="19" t="s">
        <v>869</v>
      </c>
      <c r="G389" s="18"/>
      <c r="H389" s="18"/>
      <c r="I389" s="18"/>
      <c r="J389" s="19"/>
      <c r="K389" s="19"/>
      <c r="L389" s="19"/>
      <c r="M389" s="19"/>
      <c r="N389" s="19"/>
      <c r="O389" s="20">
        <f>E389*0.1</f>
        <v>5000</v>
      </c>
      <c r="P389" s="20">
        <f t="shared" ref="P389:P402" si="217">E389*0.3</f>
        <v>15000</v>
      </c>
      <c r="Q389" s="20">
        <f t="shared" ref="Q389:Q402" si="218">E389*0.3</f>
        <v>15000</v>
      </c>
      <c r="R389" s="20">
        <f t="shared" ref="R389:R402" si="219">E389*0.3</f>
        <v>15000</v>
      </c>
    </row>
    <row r="390" spans="1:18" ht="38.25" thickBot="1" x14ac:dyDescent="0.25">
      <c r="A390" s="18" t="s">
        <v>785</v>
      </c>
      <c r="B390" s="18" t="s">
        <v>244</v>
      </c>
      <c r="C390" s="19" t="s">
        <v>845</v>
      </c>
      <c r="D390" s="19" t="s">
        <v>842</v>
      </c>
      <c r="E390" s="20">
        <v>20000</v>
      </c>
      <c r="F390" s="19" t="s">
        <v>869</v>
      </c>
      <c r="G390" s="18"/>
      <c r="H390" s="18"/>
      <c r="I390" s="18"/>
      <c r="J390" s="19"/>
      <c r="K390" s="19"/>
      <c r="L390" s="19"/>
      <c r="M390" s="19"/>
      <c r="N390" s="19"/>
      <c r="O390" s="20">
        <f t="shared" ref="O390:O402" si="220">E390*0.1</f>
        <v>2000</v>
      </c>
      <c r="P390" s="20">
        <f t="shared" si="217"/>
        <v>6000</v>
      </c>
      <c r="Q390" s="20">
        <f t="shared" si="218"/>
        <v>6000</v>
      </c>
      <c r="R390" s="20">
        <f t="shared" si="219"/>
        <v>6000</v>
      </c>
    </row>
    <row r="391" spans="1:18" ht="57" thickBot="1" x14ac:dyDescent="0.25">
      <c r="A391" s="18" t="s">
        <v>786</v>
      </c>
      <c r="B391" s="18" t="s">
        <v>245</v>
      </c>
      <c r="C391" s="19" t="s">
        <v>845</v>
      </c>
      <c r="D391" s="19" t="s">
        <v>842</v>
      </c>
      <c r="E391" s="20">
        <v>20000</v>
      </c>
      <c r="F391" s="19" t="s">
        <v>869</v>
      </c>
      <c r="G391" s="18"/>
      <c r="H391" s="18"/>
      <c r="I391" s="18"/>
      <c r="J391" s="19"/>
      <c r="K391" s="19"/>
      <c r="L391" s="19"/>
      <c r="M391" s="19"/>
      <c r="N391" s="19"/>
      <c r="O391" s="20">
        <f t="shared" si="220"/>
        <v>2000</v>
      </c>
      <c r="P391" s="20">
        <f t="shared" si="217"/>
        <v>6000</v>
      </c>
      <c r="Q391" s="20">
        <f t="shared" si="218"/>
        <v>6000</v>
      </c>
      <c r="R391" s="20">
        <f t="shared" si="219"/>
        <v>6000</v>
      </c>
    </row>
    <row r="392" spans="1:18" ht="57" thickBot="1" x14ac:dyDescent="0.25">
      <c r="A392" s="18" t="s">
        <v>787</v>
      </c>
      <c r="B392" s="18" t="s">
        <v>246</v>
      </c>
      <c r="C392" s="19" t="s">
        <v>845</v>
      </c>
      <c r="D392" s="19" t="s">
        <v>842</v>
      </c>
      <c r="E392" s="20">
        <v>50000</v>
      </c>
      <c r="F392" s="19" t="s">
        <v>869</v>
      </c>
      <c r="G392" s="18"/>
      <c r="H392" s="18"/>
      <c r="I392" s="18"/>
      <c r="J392" s="19"/>
      <c r="K392" s="19"/>
      <c r="L392" s="19"/>
      <c r="M392" s="19"/>
      <c r="N392" s="19"/>
      <c r="O392" s="20">
        <f t="shared" si="220"/>
        <v>5000</v>
      </c>
      <c r="P392" s="20">
        <f t="shared" si="217"/>
        <v>15000</v>
      </c>
      <c r="Q392" s="20">
        <f t="shared" si="218"/>
        <v>15000</v>
      </c>
      <c r="R392" s="20">
        <f t="shared" si="219"/>
        <v>15000</v>
      </c>
    </row>
    <row r="393" spans="1:18" ht="57" thickBot="1" x14ac:dyDescent="0.25">
      <c r="A393" s="18" t="s">
        <v>788</v>
      </c>
      <c r="B393" s="18" t="s">
        <v>247</v>
      </c>
      <c r="C393" s="19" t="s">
        <v>845</v>
      </c>
      <c r="D393" s="19" t="s">
        <v>842</v>
      </c>
      <c r="E393" s="20">
        <f>E394</f>
        <v>500000</v>
      </c>
      <c r="F393" s="19" t="s">
        <v>869</v>
      </c>
      <c r="G393" s="18"/>
      <c r="H393" s="18"/>
      <c r="I393" s="18"/>
      <c r="J393" s="19"/>
      <c r="K393" s="19"/>
      <c r="L393" s="19"/>
      <c r="M393" s="19"/>
      <c r="N393" s="19"/>
      <c r="O393" s="20">
        <f t="shared" si="220"/>
        <v>50000</v>
      </c>
      <c r="P393" s="20">
        <f t="shared" si="217"/>
        <v>150000</v>
      </c>
      <c r="Q393" s="20">
        <f t="shared" si="218"/>
        <v>150000</v>
      </c>
      <c r="R393" s="20">
        <f t="shared" si="219"/>
        <v>150000</v>
      </c>
    </row>
    <row r="394" spans="1:18" s="27" customFormat="1" ht="57" thickBot="1" x14ac:dyDescent="0.25">
      <c r="A394" s="22" t="s">
        <v>391</v>
      </c>
      <c r="B394" s="22" t="s">
        <v>417</v>
      </c>
      <c r="C394" s="24" t="s">
        <v>845</v>
      </c>
      <c r="D394" s="19" t="s">
        <v>842</v>
      </c>
      <c r="E394" s="25">
        <v>500000</v>
      </c>
      <c r="F394" s="24" t="s">
        <v>869</v>
      </c>
      <c r="G394" s="26"/>
      <c r="H394" s="26"/>
      <c r="I394" s="26"/>
      <c r="J394" s="24"/>
      <c r="K394" s="24"/>
      <c r="L394" s="24"/>
      <c r="M394" s="24"/>
      <c r="N394" s="24"/>
      <c r="O394" s="25">
        <f t="shared" si="220"/>
        <v>50000</v>
      </c>
      <c r="P394" s="25">
        <f t="shared" si="217"/>
        <v>150000</v>
      </c>
      <c r="Q394" s="25">
        <f t="shared" si="218"/>
        <v>150000</v>
      </c>
      <c r="R394" s="25">
        <f t="shared" si="219"/>
        <v>150000</v>
      </c>
    </row>
    <row r="395" spans="1:18" ht="57" thickBot="1" x14ac:dyDescent="0.25">
      <c r="A395" s="18" t="s">
        <v>789</v>
      </c>
      <c r="B395" s="18" t="s">
        <v>248</v>
      </c>
      <c r="C395" s="19" t="s">
        <v>845</v>
      </c>
      <c r="D395" s="19" t="s">
        <v>842</v>
      </c>
      <c r="E395" s="20">
        <f>E396</f>
        <v>1000000</v>
      </c>
      <c r="F395" s="19" t="s">
        <v>869</v>
      </c>
      <c r="G395" s="18"/>
      <c r="H395" s="18"/>
      <c r="I395" s="18"/>
      <c r="J395" s="19"/>
      <c r="K395" s="19"/>
      <c r="L395" s="19"/>
      <c r="M395" s="19"/>
      <c r="N395" s="19"/>
      <c r="O395" s="20">
        <f t="shared" si="220"/>
        <v>100000</v>
      </c>
      <c r="P395" s="20">
        <f t="shared" si="217"/>
        <v>300000</v>
      </c>
      <c r="Q395" s="20">
        <f t="shared" si="218"/>
        <v>300000</v>
      </c>
      <c r="R395" s="20">
        <f t="shared" si="219"/>
        <v>300000</v>
      </c>
    </row>
    <row r="396" spans="1:18" s="27" customFormat="1" ht="38.25" thickBot="1" x14ac:dyDescent="0.25">
      <c r="A396" s="22" t="s">
        <v>391</v>
      </c>
      <c r="B396" s="22" t="s">
        <v>418</v>
      </c>
      <c r="C396" s="24" t="s">
        <v>845</v>
      </c>
      <c r="D396" s="19" t="s">
        <v>842</v>
      </c>
      <c r="E396" s="25">
        <v>1000000</v>
      </c>
      <c r="F396" s="24" t="s">
        <v>869</v>
      </c>
      <c r="G396" s="26"/>
      <c r="H396" s="26"/>
      <c r="I396" s="26"/>
      <c r="J396" s="24"/>
      <c r="K396" s="24"/>
      <c r="L396" s="24"/>
      <c r="M396" s="24"/>
      <c r="N396" s="24"/>
      <c r="O396" s="25">
        <f t="shared" si="220"/>
        <v>100000</v>
      </c>
      <c r="P396" s="25">
        <f t="shared" si="217"/>
        <v>300000</v>
      </c>
      <c r="Q396" s="25">
        <f t="shared" si="218"/>
        <v>300000</v>
      </c>
      <c r="R396" s="25">
        <f t="shared" si="219"/>
        <v>300000</v>
      </c>
    </row>
    <row r="397" spans="1:18" ht="38.25" thickBot="1" x14ac:dyDescent="0.25">
      <c r="A397" s="18" t="s">
        <v>790</v>
      </c>
      <c r="B397" s="18" t="s">
        <v>249</v>
      </c>
      <c r="C397" s="19" t="s">
        <v>845</v>
      </c>
      <c r="D397" s="19" t="s">
        <v>842</v>
      </c>
      <c r="E397" s="20">
        <v>10000</v>
      </c>
      <c r="F397" s="19" t="s">
        <v>869</v>
      </c>
      <c r="G397" s="18"/>
      <c r="H397" s="18"/>
      <c r="I397" s="18"/>
      <c r="J397" s="19"/>
      <c r="K397" s="19"/>
      <c r="L397" s="19"/>
      <c r="M397" s="19"/>
      <c r="N397" s="19"/>
      <c r="O397" s="20">
        <f t="shared" si="220"/>
        <v>1000</v>
      </c>
      <c r="P397" s="20">
        <f t="shared" si="217"/>
        <v>3000</v>
      </c>
      <c r="Q397" s="20">
        <f t="shared" si="218"/>
        <v>3000</v>
      </c>
      <c r="R397" s="20">
        <f t="shared" si="219"/>
        <v>3000</v>
      </c>
    </row>
    <row r="398" spans="1:18" ht="57" thickBot="1" x14ac:dyDescent="0.25">
      <c r="A398" s="18" t="s">
        <v>791</v>
      </c>
      <c r="B398" s="18" t="s">
        <v>250</v>
      </c>
      <c r="C398" s="19" t="s">
        <v>845</v>
      </c>
      <c r="D398" s="19" t="s">
        <v>842</v>
      </c>
      <c r="E398" s="20">
        <v>50000</v>
      </c>
      <c r="F398" s="19" t="s">
        <v>869</v>
      </c>
      <c r="G398" s="18"/>
      <c r="H398" s="18"/>
      <c r="I398" s="18"/>
      <c r="J398" s="19"/>
      <c r="K398" s="19"/>
      <c r="L398" s="19"/>
      <c r="M398" s="19"/>
      <c r="N398" s="19"/>
      <c r="O398" s="20">
        <f t="shared" si="220"/>
        <v>5000</v>
      </c>
      <c r="P398" s="20">
        <f t="shared" si="217"/>
        <v>15000</v>
      </c>
      <c r="Q398" s="20">
        <f t="shared" si="218"/>
        <v>15000</v>
      </c>
      <c r="R398" s="20">
        <f t="shared" si="219"/>
        <v>15000</v>
      </c>
    </row>
    <row r="399" spans="1:18" ht="57" thickBot="1" x14ac:dyDescent="0.25">
      <c r="A399" s="18" t="s">
        <v>792</v>
      </c>
      <c r="B399" s="18" t="s">
        <v>827</v>
      </c>
      <c r="C399" s="19" t="s">
        <v>845</v>
      </c>
      <c r="D399" s="19" t="s">
        <v>842</v>
      </c>
      <c r="E399" s="20">
        <f>SUM(E400:E401)</f>
        <v>900000</v>
      </c>
      <c r="F399" s="19" t="s">
        <v>869</v>
      </c>
      <c r="G399" s="18"/>
      <c r="H399" s="18"/>
      <c r="I399" s="18"/>
      <c r="J399" s="19"/>
      <c r="K399" s="19"/>
      <c r="L399" s="19"/>
      <c r="M399" s="19"/>
      <c r="N399" s="19"/>
      <c r="O399" s="20">
        <f t="shared" si="220"/>
        <v>90000</v>
      </c>
      <c r="P399" s="20">
        <f t="shared" si="217"/>
        <v>270000</v>
      </c>
      <c r="Q399" s="20">
        <f t="shared" si="218"/>
        <v>270000</v>
      </c>
      <c r="R399" s="20">
        <f t="shared" si="219"/>
        <v>270000</v>
      </c>
    </row>
    <row r="400" spans="1:18" s="27" customFormat="1" ht="38.25" thickBot="1" x14ac:dyDescent="0.25">
      <c r="A400" s="22" t="s">
        <v>391</v>
      </c>
      <c r="B400" s="22" t="s">
        <v>419</v>
      </c>
      <c r="C400" s="24" t="s">
        <v>845</v>
      </c>
      <c r="D400" s="19" t="s">
        <v>842</v>
      </c>
      <c r="E400" s="25">
        <v>600000</v>
      </c>
      <c r="F400" s="24" t="s">
        <v>869</v>
      </c>
      <c r="G400" s="26"/>
      <c r="H400" s="26"/>
      <c r="I400" s="26"/>
      <c r="J400" s="24"/>
      <c r="K400" s="24"/>
      <c r="L400" s="24"/>
      <c r="M400" s="24"/>
      <c r="N400" s="24"/>
      <c r="O400" s="25">
        <f t="shared" si="220"/>
        <v>60000</v>
      </c>
      <c r="P400" s="25">
        <f t="shared" si="217"/>
        <v>180000</v>
      </c>
      <c r="Q400" s="25">
        <f t="shared" si="218"/>
        <v>180000</v>
      </c>
      <c r="R400" s="25">
        <f t="shared" si="219"/>
        <v>180000</v>
      </c>
    </row>
    <row r="401" spans="1:30" s="27" customFormat="1" ht="38.25" thickBot="1" x14ac:dyDescent="0.25">
      <c r="A401" s="22" t="s">
        <v>391</v>
      </c>
      <c r="B401" s="22" t="s">
        <v>420</v>
      </c>
      <c r="C401" s="24" t="s">
        <v>845</v>
      </c>
      <c r="D401" s="19" t="s">
        <v>842</v>
      </c>
      <c r="E401" s="25">
        <v>300000</v>
      </c>
      <c r="F401" s="24" t="s">
        <v>869</v>
      </c>
      <c r="G401" s="26"/>
      <c r="H401" s="26"/>
      <c r="I401" s="26"/>
      <c r="J401" s="24"/>
      <c r="K401" s="24"/>
      <c r="L401" s="24"/>
      <c r="M401" s="24"/>
      <c r="N401" s="24"/>
      <c r="O401" s="25">
        <f t="shared" si="220"/>
        <v>30000</v>
      </c>
      <c r="P401" s="25">
        <f t="shared" si="217"/>
        <v>90000</v>
      </c>
      <c r="Q401" s="25">
        <f t="shared" si="218"/>
        <v>90000</v>
      </c>
      <c r="R401" s="25">
        <f t="shared" si="219"/>
        <v>90000</v>
      </c>
    </row>
    <row r="402" spans="1:30" ht="132" thickBot="1" x14ac:dyDescent="0.25">
      <c r="A402" s="18" t="s">
        <v>793</v>
      </c>
      <c r="B402" s="18" t="s">
        <v>242</v>
      </c>
      <c r="C402" s="19" t="s">
        <v>845</v>
      </c>
      <c r="D402" s="19" t="s">
        <v>842</v>
      </c>
      <c r="E402" s="20">
        <v>100000</v>
      </c>
      <c r="F402" s="19" t="s">
        <v>869</v>
      </c>
      <c r="G402" s="18"/>
      <c r="H402" s="18"/>
      <c r="I402" s="18"/>
      <c r="J402" s="19"/>
      <c r="K402" s="19"/>
      <c r="L402" s="19"/>
      <c r="M402" s="19"/>
      <c r="N402" s="19"/>
      <c r="O402" s="20">
        <f t="shared" si="220"/>
        <v>10000</v>
      </c>
      <c r="P402" s="20">
        <f t="shared" si="217"/>
        <v>30000</v>
      </c>
      <c r="Q402" s="20">
        <f t="shared" si="218"/>
        <v>30000</v>
      </c>
      <c r="R402" s="20">
        <f t="shared" si="219"/>
        <v>30000</v>
      </c>
    </row>
    <row r="403" spans="1:30" ht="75.75" thickBot="1" x14ac:dyDescent="0.25">
      <c r="A403" s="36" t="s">
        <v>251</v>
      </c>
      <c r="B403" s="4" t="s">
        <v>254</v>
      </c>
      <c r="C403" s="37" t="s">
        <v>845</v>
      </c>
      <c r="D403" s="37" t="s">
        <v>842</v>
      </c>
      <c r="E403" s="38">
        <f>E404</f>
        <v>350000</v>
      </c>
      <c r="F403" s="37" t="s">
        <v>840</v>
      </c>
      <c r="G403" s="4" t="s">
        <v>483</v>
      </c>
      <c r="H403" s="5" t="s">
        <v>485</v>
      </c>
      <c r="I403" s="5" t="s">
        <v>484</v>
      </c>
      <c r="J403" s="6">
        <v>0</v>
      </c>
      <c r="K403" s="6">
        <v>5</v>
      </c>
      <c r="L403" s="6">
        <v>20</v>
      </c>
      <c r="M403" s="6">
        <v>40</v>
      </c>
      <c r="N403" s="6">
        <v>60</v>
      </c>
      <c r="O403" s="38">
        <f>O404</f>
        <v>125000</v>
      </c>
      <c r="P403" s="38">
        <f t="shared" ref="P403:R403" si="221">P404</f>
        <v>75000</v>
      </c>
      <c r="Q403" s="38">
        <f t="shared" si="221"/>
        <v>75000</v>
      </c>
      <c r="R403" s="38">
        <f t="shared" si="221"/>
        <v>75000</v>
      </c>
    </row>
    <row r="404" spans="1:30" s="11" customFormat="1" ht="57" thickBot="1" x14ac:dyDescent="0.25">
      <c r="A404" s="72" t="s">
        <v>252</v>
      </c>
      <c r="B404" s="73" t="s">
        <v>255</v>
      </c>
      <c r="C404" s="56" t="s">
        <v>845</v>
      </c>
      <c r="D404" s="56" t="s">
        <v>842</v>
      </c>
      <c r="E404" s="54">
        <f>E406+E417</f>
        <v>350000</v>
      </c>
      <c r="F404" s="56" t="s">
        <v>840</v>
      </c>
      <c r="G404" s="8" t="s">
        <v>486</v>
      </c>
      <c r="H404" s="9" t="s">
        <v>273</v>
      </c>
      <c r="I404" s="9">
        <v>1</v>
      </c>
      <c r="J404" s="10">
        <v>0</v>
      </c>
      <c r="K404" s="10">
        <v>0</v>
      </c>
      <c r="L404" s="10">
        <v>1</v>
      </c>
      <c r="M404" s="10">
        <v>1</v>
      </c>
      <c r="N404" s="10">
        <v>1</v>
      </c>
      <c r="O404" s="54">
        <f>O406+O417</f>
        <v>125000</v>
      </c>
      <c r="P404" s="54">
        <f t="shared" ref="P404:R404" si="222">P406+P417</f>
        <v>75000</v>
      </c>
      <c r="Q404" s="54">
        <f t="shared" si="222"/>
        <v>75000</v>
      </c>
      <c r="R404" s="54">
        <f t="shared" si="222"/>
        <v>75000</v>
      </c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s="11" customFormat="1" ht="57" thickBot="1" x14ac:dyDescent="0.25">
      <c r="A405" s="72"/>
      <c r="B405" s="73"/>
      <c r="C405" s="57"/>
      <c r="D405" s="57"/>
      <c r="E405" s="55"/>
      <c r="F405" s="57"/>
      <c r="G405" s="8" t="s">
        <v>487</v>
      </c>
      <c r="H405" s="9" t="s">
        <v>488</v>
      </c>
      <c r="I405" s="9">
        <v>1</v>
      </c>
      <c r="J405" s="10">
        <v>0</v>
      </c>
      <c r="K405" s="10">
        <v>0</v>
      </c>
      <c r="L405" s="10">
        <v>1</v>
      </c>
      <c r="M405" s="10">
        <v>1</v>
      </c>
      <c r="N405" s="10">
        <v>1</v>
      </c>
      <c r="O405" s="55"/>
      <c r="P405" s="55"/>
      <c r="Q405" s="55"/>
      <c r="R405" s="55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38.25" thickBot="1" x14ac:dyDescent="0.25">
      <c r="A406" s="12" t="s">
        <v>253</v>
      </c>
      <c r="B406" s="13" t="s">
        <v>256</v>
      </c>
      <c r="C406" s="14" t="s">
        <v>845</v>
      </c>
      <c r="D406" s="14" t="s">
        <v>842</v>
      </c>
      <c r="E406" s="15">
        <f>SUM(E407,E408,E409,E410,E411,E412,E413,E415)</f>
        <v>230000</v>
      </c>
      <c r="F406" s="14" t="s">
        <v>840</v>
      </c>
      <c r="G406" s="13"/>
      <c r="H406" s="16"/>
      <c r="I406" s="16"/>
      <c r="J406" s="17"/>
      <c r="K406" s="17"/>
      <c r="L406" s="17"/>
      <c r="M406" s="17"/>
      <c r="N406" s="17"/>
      <c r="O406" s="15">
        <f>SUM(O407,O408,O409,O410,O411,O412,O413,O415)</f>
        <v>77000</v>
      </c>
      <c r="P406" s="15">
        <f t="shared" ref="P406:R406" si="223">SUM(P407,P408,P409,P410,P411,P412,P413,P415)</f>
        <v>51000</v>
      </c>
      <c r="Q406" s="15">
        <f>SUM(Q407,Q408,Q409,Q410,Q411,Q412,Q413,Q415)</f>
        <v>51000</v>
      </c>
      <c r="R406" s="15">
        <f t="shared" si="223"/>
        <v>51000</v>
      </c>
    </row>
    <row r="407" spans="1:30" ht="75.75" thickBot="1" x14ac:dyDescent="0.25">
      <c r="A407" s="18" t="s">
        <v>794</v>
      </c>
      <c r="B407" s="18" t="s">
        <v>257</v>
      </c>
      <c r="C407" s="19" t="s">
        <v>845</v>
      </c>
      <c r="D407" s="19" t="s">
        <v>842</v>
      </c>
      <c r="E407" s="20">
        <v>30000</v>
      </c>
      <c r="F407" s="19" t="s">
        <v>840</v>
      </c>
      <c r="G407" s="18"/>
      <c r="H407" s="18"/>
      <c r="I407" s="18"/>
      <c r="J407" s="19"/>
      <c r="K407" s="19"/>
      <c r="L407" s="19"/>
      <c r="M407" s="19"/>
      <c r="N407" s="19"/>
      <c r="O407" s="20">
        <f>E407*0.1</f>
        <v>3000</v>
      </c>
      <c r="P407" s="20">
        <f t="shared" ref="P407:P416" si="224">E407*0.3</f>
        <v>9000</v>
      </c>
      <c r="Q407" s="20">
        <f t="shared" ref="Q407:Q416" si="225">E407*0.3</f>
        <v>9000</v>
      </c>
      <c r="R407" s="20">
        <f t="shared" ref="R407:R416" si="226">E407*0.3</f>
        <v>9000</v>
      </c>
    </row>
    <row r="408" spans="1:30" ht="57" thickBot="1" x14ac:dyDescent="0.25">
      <c r="A408" s="18" t="s">
        <v>795</v>
      </c>
      <c r="B408" s="18" t="s">
        <v>258</v>
      </c>
      <c r="C408" s="19" t="s">
        <v>845</v>
      </c>
      <c r="D408" s="19" t="s">
        <v>842</v>
      </c>
      <c r="E408" s="20">
        <v>30000</v>
      </c>
      <c r="F408" s="19" t="s">
        <v>840</v>
      </c>
      <c r="G408" s="18"/>
      <c r="H408" s="18"/>
      <c r="I408" s="18"/>
      <c r="J408" s="19"/>
      <c r="K408" s="19"/>
      <c r="L408" s="19"/>
      <c r="M408" s="19"/>
      <c r="N408" s="19"/>
      <c r="O408" s="20">
        <f t="shared" ref="O408:O416" si="227">E408*0.1</f>
        <v>3000</v>
      </c>
      <c r="P408" s="20">
        <f t="shared" si="224"/>
        <v>9000</v>
      </c>
      <c r="Q408" s="20">
        <f t="shared" si="225"/>
        <v>9000</v>
      </c>
      <c r="R408" s="20">
        <f t="shared" si="226"/>
        <v>9000</v>
      </c>
    </row>
    <row r="409" spans="1:30" ht="75.75" thickBot="1" x14ac:dyDescent="0.25">
      <c r="A409" s="18" t="s">
        <v>796</v>
      </c>
      <c r="B409" s="18" t="s">
        <v>259</v>
      </c>
      <c r="C409" s="19" t="s">
        <v>845</v>
      </c>
      <c r="D409" s="19" t="s">
        <v>844</v>
      </c>
      <c r="E409" s="20">
        <v>30000</v>
      </c>
      <c r="F409" s="19" t="s">
        <v>840</v>
      </c>
      <c r="G409" s="18"/>
      <c r="H409" s="18"/>
      <c r="I409" s="18"/>
      <c r="J409" s="19"/>
      <c r="K409" s="19"/>
      <c r="L409" s="19"/>
      <c r="M409" s="19"/>
      <c r="N409" s="19"/>
      <c r="O409" s="20">
        <f>E409*1</f>
        <v>30000</v>
      </c>
      <c r="P409" s="20">
        <v>0</v>
      </c>
      <c r="Q409" s="20">
        <v>0</v>
      </c>
      <c r="R409" s="20">
        <v>0</v>
      </c>
    </row>
    <row r="410" spans="1:30" ht="38.25" thickBot="1" x14ac:dyDescent="0.25">
      <c r="A410" s="18" t="s">
        <v>797</v>
      </c>
      <c r="B410" s="18" t="s">
        <v>260</v>
      </c>
      <c r="C410" s="19" t="s">
        <v>845</v>
      </c>
      <c r="D410" s="19" t="s">
        <v>844</v>
      </c>
      <c r="E410" s="20">
        <v>30000</v>
      </c>
      <c r="F410" s="19" t="s">
        <v>840</v>
      </c>
      <c r="G410" s="18"/>
      <c r="H410" s="18"/>
      <c r="I410" s="18"/>
      <c r="J410" s="19"/>
      <c r="K410" s="19"/>
      <c r="L410" s="19"/>
      <c r="M410" s="19"/>
      <c r="N410" s="19"/>
      <c r="O410" s="20">
        <f>E410*1</f>
        <v>30000</v>
      </c>
      <c r="P410" s="20">
        <v>0</v>
      </c>
      <c r="Q410" s="20">
        <v>0</v>
      </c>
      <c r="R410" s="20">
        <v>0</v>
      </c>
    </row>
    <row r="411" spans="1:30" ht="57" thickBot="1" x14ac:dyDescent="0.25">
      <c r="A411" s="18" t="s">
        <v>798</v>
      </c>
      <c r="B411" s="18" t="s">
        <v>376</v>
      </c>
      <c r="C411" s="19" t="s">
        <v>845</v>
      </c>
      <c r="D411" s="19" t="s">
        <v>842</v>
      </c>
      <c r="E411" s="20">
        <v>30000</v>
      </c>
      <c r="F411" s="19" t="s">
        <v>840</v>
      </c>
      <c r="G411" s="18"/>
      <c r="H411" s="18"/>
      <c r="I411" s="18"/>
      <c r="J411" s="19"/>
      <c r="K411" s="19"/>
      <c r="L411" s="19"/>
      <c r="M411" s="19"/>
      <c r="N411" s="19"/>
      <c r="O411" s="20">
        <f t="shared" si="227"/>
        <v>3000</v>
      </c>
      <c r="P411" s="20">
        <f t="shared" si="224"/>
        <v>9000</v>
      </c>
      <c r="Q411" s="20">
        <f t="shared" si="225"/>
        <v>9000</v>
      </c>
      <c r="R411" s="20">
        <f t="shared" si="226"/>
        <v>9000</v>
      </c>
    </row>
    <row r="412" spans="1:30" ht="57" thickBot="1" x14ac:dyDescent="0.25">
      <c r="A412" s="18" t="s">
        <v>799</v>
      </c>
      <c r="B412" s="18" t="s">
        <v>458</v>
      </c>
      <c r="C412" s="19" t="s">
        <v>845</v>
      </c>
      <c r="D412" s="19" t="s">
        <v>842</v>
      </c>
      <c r="E412" s="20">
        <v>30000</v>
      </c>
      <c r="F412" s="19" t="s">
        <v>840</v>
      </c>
      <c r="G412" s="18"/>
      <c r="H412" s="18"/>
      <c r="I412" s="18"/>
      <c r="J412" s="19"/>
      <c r="K412" s="19"/>
      <c r="L412" s="19"/>
      <c r="M412" s="19"/>
      <c r="N412" s="19"/>
      <c r="O412" s="20">
        <f t="shared" si="227"/>
        <v>3000</v>
      </c>
      <c r="P412" s="20">
        <f t="shared" si="224"/>
        <v>9000</v>
      </c>
      <c r="Q412" s="20">
        <f t="shared" si="225"/>
        <v>9000</v>
      </c>
      <c r="R412" s="20">
        <f t="shared" si="226"/>
        <v>9000</v>
      </c>
    </row>
    <row r="413" spans="1:30" ht="57" thickBot="1" x14ac:dyDescent="0.25">
      <c r="A413" s="18" t="s">
        <v>800</v>
      </c>
      <c r="B413" s="18" t="s">
        <v>459</v>
      </c>
      <c r="C413" s="19" t="s">
        <v>845</v>
      </c>
      <c r="D413" s="19" t="s">
        <v>842</v>
      </c>
      <c r="E413" s="20">
        <f>E414</f>
        <v>30000</v>
      </c>
      <c r="F413" s="19" t="s">
        <v>840</v>
      </c>
      <c r="G413" s="18"/>
      <c r="H413" s="18"/>
      <c r="I413" s="18"/>
      <c r="J413" s="19"/>
      <c r="K413" s="19"/>
      <c r="L413" s="19"/>
      <c r="M413" s="19"/>
      <c r="N413" s="19"/>
      <c r="O413" s="20">
        <f t="shared" si="227"/>
        <v>3000</v>
      </c>
      <c r="P413" s="20">
        <f t="shared" si="224"/>
        <v>9000</v>
      </c>
      <c r="Q413" s="20">
        <f t="shared" si="225"/>
        <v>9000</v>
      </c>
      <c r="R413" s="20">
        <f t="shared" si="226"/>
        <v>9000</v>
      </c>
    </row>
    <row r="414" spans="1:30" s="27" customFormat="1" ht="38.25" thickBot="1" x14ac:dyDescent="0.25">
      <c r="A414" s="22" t="s">
        <v>391</v>
      </c>
      <c r="B414" s="22" t="s">
        <v>460</v>
      </c>
      <c r="C414" s="24" t="s">
        <v>845</v>
      </c>
      <c r="D414" s="19" t="s">
        <v>842</v>
      </c>
      <c r="E414" s="25">
        <v>30000</v>
      </c>
      <c r="F414" s="24" t="s">
        <v>840</v>
      </c>
      <c r="G414" s="26"/>
      <c r="H414" s="26"/>
      <c r="I414" s="26"/>
      <c r="J414" s="24"/>
      <c r="K414" s="24"/>
      <c r="L414" s="24"/>
      <c r="M414" s="24"/>
      <c r="N414" s="24"/>
      <c r="O414" s="25">
        <f t="shared" si="227"/>
        <v>3000</v>
      </c>
      <c r="P414" s="25">
        <f t="shared" si="224"/>
        <v>9000</v>
      </c>
      <c r="Q414" s="25">
        <f t="shared" si="225"/>
        <v>9000</v>
      </c>
      <c r="R414" s="25">
        <f t="shared" si="226"/>
        <v>9000</v>
      </c>
    </row>
    <row r="415" spans="1:30" ht="38.25" thickBot="1" x14ac:dyDescent="0.25">
      <c r="A415" s="18" t="s">
        <v>801</v>
      </c>
      <c r="B415" s="18" t="s">
        <v>455</v>
      </c>
      <c r="C415" s="19" t="s">
        <v>845</v>
      </c>
      <c r="D415" s="19" t="s">
        <v>842</v>
      </c>
      <c r="E415" s="20">
        <f>E416</f>
        <v>20000</v>
      </c>
      <c r="F415" s="19" t="s">
        <v>840</v>
      </c>
      <c r="G415" s="18"/>
      <c r="H415" s="18"/>
      <c r="I415" s="18"/>
      <c r="J415" s="19"/>
      <c r="K415" s="19"/>
      <c r="L415" s="19"/>
      <c r="M415" s="19"/>
      <c r="N415" s="19"/>
      <c r="O415" s="20">
        <f t="shared" si="227"/>
        <v>2000</v>
      </c>
      <c r="P415" s="20">
        <f t="shared" si="224"/>
        <v>6000</v>
      </c>
      <c r="Q415" s="20">
        <f t="shared" si="225"/>
        <v>6000</v>
      </c>
      <c r="R415" s="20">
        <f t="shared" si="226"/>
        <v>6000</v>
      </c>
    </row>
    <row r="416" spans="1:30" s="27" customFormat="1" ht="38.25" thickBot="1" x14ac:dyDescent="0.25">
      <c r="A416" s="22" t="s">
        <v>391</v>
      </c>
      <c r="B416" s="22" t="s">
        <v>456</v>
      </c>
      <c r="C416" s="24" t="s">
        <v>845</v>
      </c>
      <c r="D416" s="19" t="s">
        <v>842</v>
      </c>
      <c r="E416" s="25">
        <v>20000</v>
      </c>
      <c r="F416" s="24" t="s">
        <v>840</v>
      </c>
      <c r="G416" s="26"/>
      <c r="H416" s="26"/>
      <c r="I416" s="26"/>
      <c r="J416" s="24"/>
      <c r="K416" s="24"/>
      <c r="L416" s="24"/>
      <c r="M416" s="24"/>
      <c r="N416" s="24"/>
      <c r="O416" s="25">
        <f t="shared" si="227"/>
        <v>2000</v>
      </c>
      <c r="P416" s="25">
        <f t="shared" si="224"/>
        <v>6000</v>
      </c>
      <c r="Q416" s="25">
        <f t="shared" si="225"/>
        <v>6000</v>
      </c>
      <c r="R416" s="25">
        <f t="shared" si="226"/>
        <v>6000</v>
      </c>
    </row>
    <row r="417" spans="1:20" ht="38.25" thickBot="1" x14ac:dyDescent="0.25">
      <c r="A417" s="12" t="s">
        <v>261</v>
      </c>
      <c r="B417" s="13" t="s">
        <v>262</v>
      </c>
      <c r="C417" s="14" t="s">
        <v>845</v>
      </c>
      <c r="D417" s="14" t="s">
        <v>842</v>
      </c>
      <c r="E417" s="15">
        <f>SUM(E418:E424)</f>
        <v>120000</v>
      </c>
      <c r="F417" s="14" t="s">
        <v>840</v>
      </c>
      <c r="G417" s="13"/>
      <c r="H417" s="16"/>
      <c r="I417" s="16"/>
      <c r="J417" s="17"/>
      <c r="K417" s="17"/>
      <c r="L417" s="17"/>
      <c r="M417" s="17"/>
      <c r="N417" s="17"/>
      <c r="O417" s="15">
        <f>SUM(O418:O424)</f>
        <v>48000</v>
      </c>
      <c r="P417" s="15">
        <f t="shared" ref="P417:R417" si="228">SUM(P418:P424)</f>
        <v>24000</v>
      </c>
      <c r="Q417" s="15">
        <f t="shared" si="228"/>
        <v>24000</v>
      </c>
      <c r="R417" s="15">
        <f t="shared" si="228"/>
        <v>24000</v>
      </c>
    </row>
    <row r="418" spans="1:20" ht="75.75" thickBot="1" x14ac:dyDescent="0.25">
      <c r="A418" s="18" t="s">
        <v>802</v>
      </c>
      <c r="B418" s="18" t="s">
        <v>377</v>
      </c>
      <c r="C418" s="19" t="s">
        <v>845</v>
      </c>
      <c r="D418" s="19" t="s">
        <v>844</v>
      </c>
      <c r="E418" s="20">
        <v>20000</v>
      </c>
      <c r="F418" s="19" t="s">
        <v>840</v>
      </c>
      <c r="G418" s="18"/>
      <c r="H418" s="18"/>
      <c r="I418" s="18"/>
      <c r="J418" s="19"/>
      <c r="K418" s="19"/>
      <c r="L418" s="19"/>
      <c r="M418" s="19"/>
      <c r="N418" s="19"/>
      <c r="O418" s="20">
        <f>E418*1</f>
        <v>20000</v>
      </c>
      <c r="P418" s="20">
        <v>0</v>
      </c>
      <c r="Q418" s="20">
        <v>0</v>
      </c>
      <c r="R418" s="20">
        <v>0</v>
      </c>
    </row>
    <row r="419" spans="1:20" ht="57" thickBot="1" x14ac:dyDescent="0.25">
      <c r="A419" s="18" t="s">
        <v>803</v>
      </c>
      <c r="B419" s="18" t="s">
        <v>263</v>
      </c>
      <c r="C419" s="19" t="s">
        <v>845</v>
      </c>
      <c r="D419" s="19" t="s">
        <v>844</v>
      </c>
      <c r="E419" s="20">
        <v>10000</v>
      </c>
      <c r="F419" s="19" t="s">
        <v>840</v>
      </c>
      <c r="G419" s="18"/>
      <c r="H419" s="18"/>
      <c r="I419" s="18"/>
      <c r="J419" s="19"/>
      <c r="K419" s="19"/>
      <c r="L419" s="19"/>
      <c r="M419" s="19"/>
      <c r="N419" s="19"/>
      <c r="O419" s="20">
        <f>E419*1</f>
        <v>10000</v>
      </c>
      <c r="P419" s="20">
        <v>0</v>
      </c>
      <c r="Q419" s="20">
        <v>0</v>
      </c>
      <c r="R419" s="20">
        <v>0</v>
      </c>
    </row>
    <row r="420" spans="1:20" ht="57" thickBot="1" x14ac:dyDescent="0.25">
      <c r="A420" s="18" t="s">
        <v>804</v>
      </c>
      <c r="B420" s="18" t="s">
        <v>264</v>
      </c>
      <c r="C420" s="19" t="s">
        <v>845</v>
      </c>
      <c r="D420" s="19" t="s">
        <v>842</v>
      </c>
      <c r="E420" s="20">
        <v>10000</v>
      </c>
      <c r="F420" s="19" t="s">
        <v>840</v>
      </c>
      <c r="G420" s="18"/>
      <c r="H420" s="18"/>
      <c r="I420" s="18"/>
      <c r="J420" s="19"/>
      <c r="K420" s="19"/>
      <c r="L420" s="19"/>
      <c r="M420" s="19"/>
      <c r="N420" s="19"/>
      <c r="O420" s="20">
        <f t="shared" ref="O420:O424" si="229">E420*0.1</f>
        <v>1000</v>
      </c>
      <c r="P420" s="20">
        <f t="shared" ref="P420:P424" si="230">E420*0.3</f>
        <v>3000</v>
      </c>
      <c r="Q420" s="20">
        <f t="shared" ref="Q420:Q424" si="231">E420*0.3</f>
        <v>3000</v>
      </c>
      <c r="R420" s="20">
        <f t="shared" ref="R420:R424" si="232">E420*0.3</f>
        <v>3000</v>
      </c>
    </row>
    <row r="421" spans="1:20" ht="75.75" thickBot="1" x14ac:dyDescent="0.25">
      <c r="A421" s="18" t="s">
        <v>805</v>
      </c>
      <c r="B421" s="18" t="s">
        <v>378</v>
      </c>
      <c r="C421" s="19" t="s">
        <v>845</v>
      </c>
      <c r="D421" s="19" t="s">
        <v>844</v>
      </c>
      <c r="E421" s="20">
        <v>10000</v>
      </c>
      <c r="F421" s="19" t="s">
        <v>840</v>
      </c>
      <c r="G421" s="18"/>
      <c r="H421" s="18"/>
      <c r="I421" s="18"/>
      <c r="J421" s="19"/>
      <c r="K421" s="19"/>
      <c r="L421" s="19"/>
      <c r="M421" s="19"/>
      <c r="N421" s="19"/>
      <c r="O421" s="20">
        <f>E421*1</f>
        <v>10000</v>
      </c>
      <c r="P421" s="20">
        <v>0</v>
      </c>
      <c r="Q421" s="20">
        <v>0</v>
      </c>
      <c r="R421" s="20">
        <v>0</v>
      </c>
    </row>
    <row r="422" spans="1:20" ht="75.75" thickBot="1" x14ac:dyDescent="0.25">
      <c r="A422" s="18" t="s">
        <v>806</v>
      </c>
      <c r="B422" s="18" t="s">
        <v>265</v>
      </c>
      <c r="C422" s="19" t="s">
        <v>845</v>
      </c>
      <c r="D422" s="19" t="s">
        <v>842</v>
      </c>
      <c r="E422" s="20">
        <v>20000</v>
      </c>
      <c r="F422" s="19" t="s">
        <v>840</v>
      </c>
      <c r="G422" s="18"/>
      <c r="H422" s="18"/>
      <c r="I422" s="18"/>
      <c r="J422" s="19"/>
      <c r="K422" s="19"/>
      <c r="L422" s="19"/>
      <c r="M422" s="19"/>
      <c r="N422" s="19"/>
      <c r="O422" s="20">
        <f t="shared" si="229"/>
        <v>2000</v>
      </c>
      <c r="P422" s="20">
        <f t="shared" si="230"/>
        <v>6000</v>
      </c>
      <c r="Q422" s="20">
        <f t="shared" si="231"/>
        <v>6000</v>
      </c>
      <c r="R422" s="20">
        <f t="shared" si="232"/>
        <v>6000</v>
      </c>
    </row>
    <row r="423" spans="1:20" ht="57" thickBot="1" x14ac:dyDescent="0.25">
      <c r="A423" s="18" t="s">
        <v>807</v>
      </c>
      <c r="B423" s="18" t="s">
        <v>266</v>
      </c>
      <c r="C423" s="19" t="s">
        <v>845</v>
      </c>
      <c r="D423" s="19" t="s">
        <v>842</v>
      </c>
      <c r="E423" s="20">
        <v>30000</v>
      </c>
      <c r="F423" s="19" t="s">
        <v>840</v>
      </c>
      <c r="G423" s="18"/>
      <c r="H423" s="18"/>
      <c r="I423" s="18"/>
      <c r="J423" s="19"/>
      <c r="K423" s="19"/>
      <c r="L423" s="19"/>
      <c r="M423" s="19"/>
      <c r="N423" s="19"/>
      <c r="O423" s="20">
        <f t="shared" si="229"/>
        <v>3000</v>
      </c>
      <c r="P423" s="20">
        <f t="shared" si="230"/>
        <v>9000</v>
      </c>
      <c r="Q423" s="20">
        <f t="shared" si="231"/>
        <v>9000</v>
      </c>
      <c r="R423" s="20">
        <f t="shared" si="232"/>
        <v>9000</v>
      </c>
    </row>
    <row r="424" spans="1:20" ht="113.25" thickBot="1" x14ac:dyDescent="0.25">
      <c r="A424" s="18" t="s">
        <v>808</v>
      </c>
      <c r="B424" s="18" t="s">
        <v>267</v>
      </c>
      <c r="C424" s="19" t="s">
        <v>845</v>
      </c>
      <c r="D424" s="19" t="s">
        <v>842</v>
      </c>
      <c r="E424" s="20">
        <v>20000</v>
      </c>
      <c r="F424" s="19" t="s">
        <v>840</v>
      </c>
      <c r="G424" s="18"/>
      <c r="H424" s="18"/>
      <c r="I424" s="18"/>
      <c r="J424" s="19"/>
      <c r="K424" s="19"/>
      <c r="L424" s="19"/>
      <c r="M424" s="19"/>
      <c r="N424" s="19"/>
      <c r="O424" s="20">
        <f t="shared" si="229"/>
        <v>2000</v>
      </c>
      <c r="P424" s="20">
        <f t="shared" si="230"/>
        <v>6000</v>
      </c>
      <c r="Q424" s="20">
        <f t="shared" si="231"/>
        <v>6000</v>
      </c>
      <c r="R424" s="20">
        <f t="shared" si="232"/>
        <v>6000</v>
      </c>
    </row>
    <row r="425" spans="1:20" ht="18.75" x14ac:dyDescent="0.3">
      <c r="A425" s="71"/>
      <c r="B425" s="71"/>
      <c r="C425" s="39"/>
      <c r="D425" s="39"/>
      <c r="E425" s="39"/>
      <c r="F425" s="39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</row>
    <row r="426" spans="1:20" ht="18.75" x14ac:dyDescent="0.3">
      <c r="A426" s="41"/>
      <c r="B426" s="42"/>
      <c r="C426" s="42"/>
      <c r="D426" s="42"/>
      <c r="E426" s="42"/>
      <c r="F426" s="42"/>
    </row>
    <row r="427" spans="1:20" s="45" customFormat="1" ht="18" x14ac:dyDescent="0.25">
      <c r="A427" s="43"/>
      <c r="B427" s="44"/>
      <c r="C427" s="44"/>
      <c r="D427" s="44"/>
      <c r="E427" s="44"/>
      <c r="F427" s="4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s="45" customFormat="1" ht="18" x14ac:dyDescent="0.25">
      <c r="A428" s="46"/>
      <c r="B428" s="47"/>
      <c r="C428" s="47"/>
      <c r="D428" s="47"/>
      <c r="E428" s="47"/>
      <c r="F428" s="4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s="45" customFormat="1" ht="18" x14ac:dyDescent="0.25">
      <c r="A429" s="48"/>
      <c r="B429" s="44"/>
      <c r="C429" s="44"/>
      <c r="D429" s="44"/>
      <c r="E429" s="44"/>
      <c r="F429" s="4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s="45" customFormat="1" ht="18" x14ac:dyDescent="0.25">
      <c r="A430" s="46"/>
      <c r="B430" s="47"/>
      <c r="C430" s="47"/>
      <c r="D430" s="47"/>
      <c r="E430" s="47"/>
      <c r="F430" s="4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s="45" customFormat="1" ht="18" x14ac:dyDescent="0.2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</row>
    <row r="432" spans="1:20" ht="18" x14ac:dyDescent="0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3"/>
      <c r="P432" s="53"/>
      <c r="Q432" s="53"/>
      <c r="R432" s="53"/>
    </row>
    <row r="433" spans="1:18" ht="18.75" x14ac:dyDescent="0.25">
      <c r="A433" s="50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</row>
    <row r="434" spans="1:18" ht="18.75" x14ac:dyDescent="0.25">
      <c r="A434" s="50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</row>
    <row r="435" spans="1:18" x14ac:dyDescent="0.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</row>
    <row r="436" spans="1:18" x14ac:dyDescent="0.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</row>
    <row r="437" spans="1:18" x14ac:dyDescent="0.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</row>
    <row r="438" spans="1:18" x14ac:dyDescent="0.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</row>
    <row r="439" spans="1:18" x14ac:dyDescent="0.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</row>
    <row r="440" spans="1:18" x14ac:dyDescent="0.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</row>
    <row r="441" spans="1:18" x14ac:dyDescent="0.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</row>
    <row r="442" spans="1:18" x14ac:dyDescent="0.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</row>
  </sheetData>
  <mergeCells count="192">
    <mergeCell ref="Q404:Q405"/>
    <mergeCell ref="R404:R405"/>
    <mergeCell ref="R340:R341"/>
    <mergeCell ref="A340:A341"/>
    <mergeCell ref="B340:B341"/>
    <mergeCell ref="O340:O341"/>
    <mergeCell ref="P340:P341"/>
    <mergeCell ref="Q340:Q341"/>
    <mergeCell ref="A350:A351"/>
    <mergeCell ref="B350:B351"/>
    <mergeCell ref="O350:O351"/>
    <mergeCell ref="P350:P351"/>
    <mergeCell ref="Q350:Q351"/>
    <mergeCell ref="R350:R351"/>
    <mergeCell ref="C340:C341"/>
    <mergeCell ref="D340:D341"/>
    <mergeCell ref="E340:E341"/>
    <mergeCell ref="F340:F341"/>
    <mergeCell ref="C350:C351"/>
    <mergeCell ref="D350:D351"/>
    <mergeCell ref="E350:E351"/>
    <mergeCell ref="F350:F351"/>
    <mergeCell ref="C404:C405"/>
    <mergeCell ref="D404:D405"/>
    <mergeCell ref="R245:R246"/>
    <mergeCell ref="A245:A246"/>
    <mergeCell ref="B245:B246"/>
    <mergeCell ref="O245:O246"/>
    <mergeCell ref="P245:P246"/>
    <mergeCell ref="Q245:Q246"/>
    <mergeCell ref="A290:A291"/>
    <mergeCell ref="B290:B291"/>
    <mergeCell ref="O290:O291"/>
    <mergeCell ref="P290:P291"/>
    <mergeCell ref="Q290:Q291"/>
    <mergeCell ref="R290:R291"/>
    <mergeCell ref="C245:C246"/>
    <mergeCell ref="D245:D246"/>
    <mergeCell ref="E245:E246"/>
    <mergeCell ref="F245:F246"/>
    <mergeCell ref="C290:C291"/>
    <mergeCell ref="D290:D291"/>
    <mergeCell ref="E290:E291"/>
    <mergeCell ref="F290:F291"/>
    <mergeCell ref="R219:R220"/>
    <mergeCell ref="A219:A220"/>
    <mergeCell ref="B219:B220"/>
    <mergeCell ref="O219:O220"/>
    <mergeCell ref="P219:P220"/>
    <mergeCell ref="Q219:Q220"/>
    <mergeCell ref="A243:A244"/>
    <mergeCell ref="B243:B244"/>
    <mergeCell ref="O243:O244"/>
    <mergeCell ref="P243:P244"/>
    <mergeCell ref="Q243:Q244"/>
    <mergeCell ref="R243:R244"/>
    <mergeCell ref="Q154:Q155"/>
    <mergeCell ref="R154:R155"/>
    <mergeCell ref="R166:R167"/>
    <mergeCell ref="A166:A167"/>
    <mergeCell ref="B166:B167"/>
    <mergeCell ref="O166:O167"/>
    <mergeCell ref="P166:P167"/>
    <mergeCell ref="Q166:Q167"/>
    <mergeCell ref="R177:R178"/>
    <mergeCell ref="A177:A178"/>
    <mergeCell ref="B177:B178"/>
    <mergeCell ref="O177:O178"/>
    <mergeCell ref="P177:P178"/>
    <mergeCell ref="Q177:Q178"/>
    <mergeCell ref="C154:C155"/>
    <mergeCell ref="D154:D155"/>
    <mergeCell ref="E154:E155"/>
    <mergeCell ref="F154:F155"/>
    <mergeCell ref="C166:C167"/>
    <mergeCell ref="D166:D167"/>
    <mergeCell ref="F166:F167"/>
    <mergeCell ref="C177:C178"/>
    <mergeCell ref="D177:D178"/>
    <mergeCell ref="E166:E167"/>
    <mergeCell ref="R109:R110"/>
    <mergeCell ref="A109:A110"/>
    <mergeCell ref="B109:B110"/>
    <mergeCell ref="O109:O110"/>
    <mergeCell ref="P109:P110"/>
    <mergeCell ref="Q109:Q110"/>
    <mergeCell ref="A126:A127"/>
    <mergeCell ref="B126:B127"/>
    <mergeCell ref="O126:O127"/>
    <mergeCell ref="P126:P127"/>
    <mergeCell ref="Q126:Q127"/>
    <mergeCell ref="R126:R127"/>
    <mergeCell ref="A425:B425"/>
    <mergeCell ref="A4:A5"/>
    <mergeCell ref="A6:A7"/>
    <mergeCell ref="A35:A36"/>
    <mergeCell ref="B35:B36"/>
    <mergeCell ref="A69:A70"/>
    <mergeCell ref="B69:B70"/>
    <mergeCell ref="O69:O70"/>
    <mergeCell ref="P69:P70"/>
    <mergeCell ref="A154:A155"/>
    <mergeCell ref="B154:B155"/>
    <mergeCell ref="O154:O155"/>
    <mergeCell ref="P154:P155"/>
    <mergeCell ref="A404:A405"/>
    <mergeCell ref="B404:B405"/>
    <mergeCell ref="O404:O405"/>
    <mergeCell ref="P404:P405"/>
    <mergeCell ref="B4:B5"/>
    <mergeCell ref="B6:B7"/>
    <mergeCell ref="O35:O36"/>
    <mergeCell ref="P35:P36"/>
    <mergeCell ref="A93:A94"/>
    <mergeCell ref="B93:B94"/>
    <mergeCell ref="O93:O94"/>
    <mergeCell ref="O2:O3"/>
    <mergeCell ref="O4:O5"/>
    <mergeCell ref="O6:O7"/>
    <mergeCell ref="P4:P5"/>
    <mergeCell ref="G2:N2"/>
    <mergeCell ref="A2:A3"/>
    <mergeCell ref="B2:B3"/>
    <mergeCell ref="C2:C3"/>
    <mergeCell ref="D2:D3"/>
    <mergeCell ref="E2:E3"/>
    <mergeCell ref="F2:F3"/>
    <mergeCell ref="P2:P3"/>
    <mergeCell ref="C4:C5"/>
    <mergeCell ref="D4:D5"/>
    <mergeCell ref="E4:E5"/>
    <mergeCell ref="F4:F5"/>
    <mergeCell ref="C6:C7"/>
    <mergeCell ref="D6:D7"/>
    <mergeCell ref="E6:E7"/>
    <mergeCell ref="F6:F7"/>
    <mergeCell ref="Q2:Q3"/>
    <mergeCell ref="R2:R3"/>
    <mergeCell ref="P6:P7"/>
    <mergeCell ref="Q4:Q5"/>
    <mergeCell ref="R4:R5"/>
    <mergeCell ref="R6:R7"/>
    <mergeCell ref="Q69:Q70"/>
    <mergeCell ref="R69:R70"/>
    <mergeCell ref="Q6:Q7"/>
    <mergeCell ref="P93:P94"/>
    <mergeCell ref="Q93:Q94"/>
    <mergeCell ref="R93:R94"/>
    <mergeCell ref="A91:A92"/>
    <mergeCell ref="B91:B92"/>
    <mergeCell ref="O91:O92"/>
    <mergeCell ref="Q35:Q36"/>
    <mergeCell ref="R35:R36"/>
    <mergeCell ref="P91:P92"/>
    <mergeCell ref="Q91:Q92"/>
    <mergeCell ref="R91:R92"/>
    <mergeCell ref="C35:C36"/>
    <mergeCell ref="D35:D36"/>
    <mergeCell ref="E35:E36"/>
    <mergeCell ref="F35:F36"/>
    <mergeCell ref="C69:C70"/>
    <mergeCell ref="D69:D70"/>
    <mergeCell ref="E69:E70"/>
    <mergeCell ref="F69:F70"/>
    <mergeCell ref="C91:C92"/>
    <mergeCell ref="D91:D92"/>
    <mergeCell ref="E91:E92"/>
    <mergeCell ref="F91:F92"/>
    <mergeCell ref="C93:C94"/>
    <mergeCell ref="D93:D94"/>
    <mergeCell ref="E93:E94"/>
    <mergeCell ref="F93:F94"/>
    <mergeCell ref="C109:C110"/>
    <mergeCell ref="D109:D110"/>
    <mergeCell ref="E109:E110"/>
    <mergeCell ref="F109:F110"/>
    <mergeCell ref="C126:C127"/>
    <mergeCell ref="D126:D127"/>
    <mergeCell ref="E126:E127"/>
    <mergeCell ref="F126:F127"/>
    <mergeCell ref="E404:E405"/>
    <mergeCell ref="F404:F405"/>
    <mergeCell ref="E177:E178"/>
    <mergeCell ref="F177:F178"/>
    <mergeCell ref="C219:C220"/>
    <mergeCell ref="D219:D220"/>
    <mergeCell ref="E219:E220"/>
    <mergeCell ref="F219:F220"/>
    <mergeCell ref="C243:C244"/>
    <mergeCell ref="D243:D244"/>
    <mergeCell ref="E243:E244"/>
    <mergeCell ref="F243:F244"/>
  </mergeCells>
  <pageMargins left="0.7" right="0.7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 Aktivnosti i projekti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Mario Gregar</cp:lastModifiedBy>
  <cp:lastPrinted>2015-09-17T11:14:17Z</cp:lastPrinted>
  <dcterms:created xsi:type="dcterms:W3CDTF">2010-03-25T12:47:07Z</dcterms:created>
  <dcterms:modified xsi:type="dcterms:W3CDTF">2018-06-14T11:51:55Z</dcterms:modified>
</cp:coreProperties>
</file>